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01 - km 3,417 - most" sheetId="2" r:id="rId2"/>
    <sheet name="002 - km 3,417 - svršek" sheetId="3" r:id="rId3"/>
    <sheet name="003 - km 3,417 - svršek Č..." sheetId="4" r:id="rId4"/>
    <sheet name="002 - VRN - km 3,417" sheetId="5" r:id="rId5"/>
    <sheet name="001 - km 3,418 - most" sheetId="6" r:id="rId6"/>
    <sheet name="002 - km 3,418 - svršek Č..." sheetId="7" r:id="rId7"/>
    <sheet name="002 - VRN - km 3,418" sheetId="8" r:id="rId8"/>
  </sheets>
  <definedNames>
    <definedName name="_xlnm.Print_Area" localSheetId="0">'Rekapitulace zakázky'!$D$4:$AO$76,'Rekapitulace zakázky'!$C$82:$AQ$106</definedName>
    <definedName name="_xlnm.Print_Titles" localSheetId="0">'Rekapitulace zakázky'!$92:$92</definedName>
    <definedName name="_xlnm._FilterDatabase" localSheetId="1" hidden="1">'001 - km 3,417 - most'!$C$135:$K$543</definedName>
    <definedName name="_xlnm.Print_Area" localSheetId="1">'001 - km 3,417 - most'!$C$4:$J$76,'001 - km 3,417 - most'!$C$82:$J$113,'001 - km 3,417 - most'!$C$119:$K$543</definedName>
    <definedName name="_xlnm.Print_Titles" localSheetId="1">'001 - km 3,417 - most'!$135:$135</definedName>
    <definedName name="_xlnm._FilterDatabase" localSheetId="2" hidden="1">'002 - km 3,417 - svršek'!$C$127:$K$267</definedName>
    <definedName name="_xlnm.Print_Area" localSheetId="2">'002 - km 3,417 - svršek'!$C$4:$J$76,'002 - km 3,417 - svršek'!$C$82:$J$105,'002 - km 3,417 - svršek'!$C$111:$K$267</definedName>
    <definedName name="_xlnm.Print_Titles" localSheetId="2">'002 - km 3,417 - svršek'!$127:$127</definedName>
    <definedName name="_xlnm._FilterDatabase" localSheetId="3" hidden="1">'003 - km 3,417 - svršek Č...'!$C$126:$K$241</definedName>
    <definedName name="_xlnm.Print_Area" localSheetId="3">'003 - km 3,417 - svršek Č...'!$C$4:$J$76,'003 - km 3,417 - svršek Č...'!$C$82:$J$104,'003 - km 3,417 - svršek Č...'!$C$110:$K$241</definedName>
    <definedName name="_xlnm.Print_Titles" localSheetId="3">'003 - km 3,417 - svršek Č...'!$126:$126</definedName>
    <definedName name="_xlnm._FilterDatabase" localSheetId="4" hidden="1">'002 - VRN - km 3,417'!$C$123:$K$140</definedName>
    <definedName name="_xlnm.Print_Area" localSheetId="4">'002 - VRN - km 3,417'!$C$4:$J$76,'002 - VRN - km 3,417'!$C$82:$J$103,'002 - VRN - km 3,417'!$C$109:$K$140</definedName>
    <definedName name="_xlnm.Print_Titles" localSheetId="4">'002 - VRN - km 3,417'!$123:$123</definedName>
    <definedName name="_xlnm._FilterDatabase" localSheetId="5" hidden="1">'001 - km 3,418 - most'!$C$135:$K$476</definedName>
    <definedName name="_xlnm.Print_Area" localSheetId="5">'001 - km 3,418 - most'!$C$4:$J$76,'001 - km 3,418 - most'!$C$82:$J$113,'001 - km 3,418 - most'!$C$119:$K$476</definedName>
    <definedName name="_xlnm.Print_Titles" localSheetId="5">'001 - km 3,418 - most'!$135:$135</definedName>
    <definedName name="_xlnm._FilterDatabase" localSheetId="6" hidden="1">'002 - km 3,418 - svršek Č...'!$C$126:$K$231</definedName>
    <definedName name="_xlnm.Print_Area" localSheetId="6">'002 - km 3,418 - svršek Č...'!$C$4:$J$76,'002 - km 3,418 - svršek Č...'!$C$82:$J$104,'002 - km 3,418 - svršek Č...'!$C$110:$K$231</definedName>
    <definedName name="_xlnm.Print_Titles" localSheetId="6">'002 - km 3,418 - svršek Č...'!$126:$126</definedName>
    <definedName name="_xlnm._FilterDatabase" localSheetId="7" hidden="1">'002 - VRN - km 3,418'!$C$123:$K$140</definedName>
    <definedName name="_xlnm.Print_Area" localSheetId="7">'002 - VRN - km 3,418'!$C$4:$J$76,'002 - VRN - km 3,418'!$C$82:$J$103,'002 - VRN - km 3,418'!$C$109:$K$140</definedName>
    <definedName name="_xlnm.Print_Titles" localSheetId="7">'002 - VRN - km 3,418'!$123:$123</definedName>
  </definedNames>
  <calcPr/>
</workbook>
</file>

<file path=xl/calcChain.xml><?xml version="1.0" encoding="utf-8"?>
<calcChain xmlns="http://schemas.openxmlformats.org/spreadsheetml/2006/main">
  <c i="8" l="1" r="J39"/>
  <c r="J38"/>
  <c i="1" r="AY105"/>
  <c i="8" r="J37"/>
  <c i="1" r="AX105"/>
  <c i="8" r="BI138"/>
  <c r="BH138"/>
  <c r="BG138"/>
  <c r="BF138"/>
  <c r="T138"/>
  <c r="T137"/>
  <c r="R138"/>
  <c r="R137"/>
  <c r="P138"/>
  <c r="P137"/>
  <c r="BI134"/>
  <c r="BH134"/>
  <c r="BG134"/>
  <c r="BF134"/>
  <c r="T134"/>
  <c r="T133"/>
  <c r="R134"/>
  <c r="R133"/>
  <c r="P134"/>
  <c r="P133"/>
  <c r="BI130"/>
  <c r="BH130"/>
  <c r="BG130"/>
  <c r="BF130"/>
  <c r="T130"/>
  <c r="R130"/>
  <c r="P130"/>
  <c r="BI127"/>
  <c r="BH127"/>
  <c r="BG127"/>
  <c r="BF127"/>
  <c r="T127"/>
  <c r="R127"/>
  <c r="P127"/>
  <c r="F118"/>
  <c r="E116"/>
  <c r="F91"/>
  <c r="E89"/>
  <c r="J26"/>
  <c r="E26"/>
  <c r="J94"/>
  <c r="J25"/>
  <c r="J23"/>
  <c r="E23"/>
  <c r="J93"/>
  <c r="J22"/>
  <c r="J20"/>
  <c r="E20"/>
  <c r="F121"/>
  <c r="J19"/>
  <c r="J17"/>
  <c r="E17"/>
  <c r="F120"/>
  <c r="J16"/>
  <c r="J14"/>
  <c r="J118"/>
  <c r="E7"/>
  <c r="E112"/>
  <c i="7" r="J41"/>
  <c r="J40"/>
  <c i="1" r="AY104"/>
  <c i="7" r="J39"/>
  <c i="1" r="AX104"/>
  <c i="7" r="BI227"/>
  <c r="BH227"/>
  <c r="BG227"/>
  <c r="BF227"/>
  <c r="T227"/>
  <c r="R227"/>
  <c r="P227"/>
  <c r="BI221"/>
  <c r="BH221"/>
  <c r="BG221"/>
  <c r="BF221"/>
  <c r="T221"/>
  <c r="R221"/>
  <c r="P221"/>
  <c r="BI216"/>
  <c r="BH216"/>
  <c r="BG216"/>
  <c r="BF216"/>
  <c r="T216"/>
  <c r="R216"/>
  <c r="P216"/>
  <c r="BI212"/>
  <c r="BH212"/>
  <c r="BG212"/>
  <c r="BF212"/>
  <c r="T212"/>
  <c r="R212"/>
  <c r="P212"/>
  <c r="BI203"/>
  <c r="BH203"/>
  <c r="BG203"/>
  <c r="BF203"/>
  <c r="T203"/>
  <c r="R203"/>
  <c r="P203"/>
  <c r="BI194"/>
  <c r="BH194"/>
  <c r="BG194"/>
  <c r="BF194"/>
  <c r="T194"/>
  <c r="R194"/>
  <c r="P194"/>
  <c r="BI190"/>
  <c r="BH190"/>
  <c r="BG190"/>
  <c r="BF190"/>
  <c r="T190"/>
  <c r="R190"/>
  <c r="P190"/>
  <c r="BI184"/>
  <c r="BH184"/>
  <c r="BG184"/>
  <c r="BF184"/>
  <c r="T184"/>
  <c r="R184"/>
  <c r="P184"/>
  <c r="BI177"/>
  <c r="BH177"/>
  <c r="BG177"/>
  <c r="BF177"/>
  <c r="T177"/>
  <c r="R177"/>
  <c r="P177"/>
  <c r="BI173"/>
  <c r="BH173"/>
  <c r="BG173"/>
  <c r="BF173"/>
  <c r="T173"/>
  <c r="R173"/>
  <c r="P173"/>
  <c r="BI169"/>
  <c r="BH169"/>
  <c r="BG169"/>
  <c r="BF169"/>
  <c r="T169"/>
  <c r="R169"/>
  <c r="P169"/>
  <c r="BI165"/>
  <c r="BH165"/>
  <c r="BG165"/>
  <c r="BF165"/>
  <c r="T165"/>
  <c r="R165"/>
  <c r="P165"/>
  <c r="BI162"/>
  <c r="BH162"/>
  <c r="BG162"/>
  <c r="BF162"/>
  <c r="T162"/>
  <c r="R162"/>
  <c r="P162"/>
  <c r="BI159"/>
  <c r="BH159"/>
  <c r="BG159"/>
  <c r="BF159"/>
  <c r="T159"/>
  <c r="R159"/>
  <c r="P159"/>
  <c r="BI154"/>
  <c r="BH154"/>
  <c r="BG154"/>
  <c r="BF154"/>
  <c r="T154"/>
  <c r="R154"/>
  <c r="P154"/>
  <c r="BI151"/>
  <c r="BH151"/>
  <c r="BG151"/>
  <c r="BF151"/>
  <c r="T151"/>
  <c r="R151"/>
  <c r="P151"/>
  <c r="BI146"/>
  <c r="BH146"/>
  <c r="BG146"/>
  <c r="BF146"/>
  <c r="T146"/>
  <c r="R146"/>
  <c r="P146"/>
  <c r="BI141"/>
  <c r="BH141"/>
  <c r="BG141"/>
  <c r="BF141"/>
  <c r="T141"/>
  <c r="R141"/>
  <c r="P141"/>
  <c r="BI138"/>
  <c r="BH138"/>
  <c r="BG138"/>
  <c r="BF138"/>
  <c r="T138"/>
  <c r="R138"/>
  <c r="P138"/>
  <c r="BI134"/>
  <c r="BH134"/>
  <c r="BG134"/>
  <c r="BF134"/>
  <c r="T134"/>
  <c r="R134"/>
  <c r="P134"/>
  <c r="BI130"/>
  <c r="BH130"/>
  <c r="BG130"/>
  <c r="BF130"/>
  <c r="T130"/>
  <c r="R130"/>
  <c r="P130"/>
  <c r="F121"/>
  <c r="E119"/>
  <c r="F93"/>
  <c r="E91"/>
  <c r="J28"/>
  <c r="E28"/>
  <c r="J124"/>
  <c r="J27"/>
  <c r="J25"/>
  <c r="E25"/>
  <c r="J95"/>
  <c r="J24"/>
  <c r="J22"/>
  <c r="E22"/>
  <c r="F124"/>
  <c r="J21"/>
  <c r="J19"/>
  <c r="E19"/>
  <c r="F123"/>
  <c r="J18"/>
  <c r="J16"/>
  <c r="J121"/>
  <c r="E7"/>
  <c r="E113"/>
  <c i="6" r="J41"/>
  <c r="J40"/>
  <c i="1" r="AY103"/>
  <c i="6" r="J39"/>
  <c i="1" r="AX103"/>
  <c i="6" r="BI470"/>
  <c r="BH470"/>
  <c r="BG470"/>
  <c r="BF470"/>
  <c r="T470"/>
  <c r="T469"/>
  <c r="R470"/>
  <c r="R469"/>
  <c r="P470"/>
  <c r="P469"/>
  <c r="BI466"/>
  <c r="BH466"/>
  <c r="BG466"/>
  <c r="BF466"/>
  <c r="T466"/>
  <c r="R466"/>
  <c r="P466"/>
  <c r="BI461"/>
  <c r="BH461"/>
  <c r="BG461"/>
  <c r="BF461"/>
  <c r="T461"/>
  <c r="R461"/>
  <c r="P461"/>
  <c r="BI456"/>
  <c r="BH456"/>
  <c r="BG456"/>
  <c r="BF456"/>
  <c r="T456"/>
  <c r="R456"/>
  <c r="P456"/>
  <c r="BI450"/>
  <c r="BH450"/>
  <c r="BG450"/>
  <c r="BF450"/>
  <c r="T450"/>
  <c r="T449"/>
  <c r="R450"/>
  <c r="R449"/>
  <c r="P450"/>
  <c r="P449"/>
  <c r="BI445"/>
  <c r="BH445"/>
  <c r="BG445"/>
  <c r="BF445"/>
  <c r="T445"/>
  <c r="R445"/>
  <c r="P445"/>
  <c r="BI441"/>
  <c r="BH441"/>
  <c r="BG441"/>
  <c r="BF441"/>
  <c r="T441"/>
  <c r="R441"/>
  <c r="P441"/>
  <c r="BI436"/>
  <c r="BH436"/>
  <c r="BG436"/>
  <c r="BF436"/>
  <c r="T436"/>
  <c r="R436"/>
  <c r="P436"/>
  <c r="BI432"/>
  <c r="BH432"/>
  <c r="BG432"/>
  <c r="BF432"/>
  <c r="T432"/>
  <c r="R432"/>
  <c r="P432"/>
  <c r="BI425"/>
  <c r="BH425"/>
  <c r="BG425"/>
  <c r="BF425"/>
  <c r="T425"/>
  <c r="R425"/>
  <c r="P425"/>
  <c r="BI422"/>
  <c r="BH422"/>
  <c r="BG422"/>
  <c r="BF422"/>
  <c r="T422"/>
  <c r="R422"/>
  <c r="P422"/>
  <c r="BI404"/>
  <c r="BH404"/>
  <c r="BG404"/>
  <c r="BF404"/>
  <c r="T404"/>
  <c r="R404"/>
  <c r="P404"/>
  <c r="BI398"/>
  <c r="BH398"/>
  <c r="BG398"/>
  <c r="BF398"/>
  <c r="T398"/>
  <c r="R398"/>
  <c r="P398"/>
  <c r="BI392"/>
  <c r="BH392"/>
  <c r="BG392"/>
  <c r="BF392"/>
  <c r="T392"/>
  <c r="R392"/>
  <c r="P392"/>
  <c r="BI386"/>
  <c r="BH386"/>
  <c r="BG386"/>
  <c r="BF386"/>
  <c r="T386"/>
  <c r="R386"/>
  <c r="P386"/>
  <c r="BI380"/>
  <c r="BH380"/>
  <c r="BG380"/>
  <c r="BF380"/>
  <c r="T380"/>
  <c r="R380"/>
  <c r="P380"/>
  <c r="BI368"/>
  <c r="BH368"/>
  <c r="BG368"/>
  <c r="BF368"/>
  <c r="T368"/>
  <c r="R368"/>
  <c r="P368"/>
  <c r="BI361"/>
  <c r="BH361"/>
  <c r="BG361"/>
  <c r="BF361"/>
  <c r="T361"/>
  <c r="R361"/>
  <c r="P361"/>
  <c r="BI351"/>
  <c r="BH351"/>
  <c r="BG351"/>
  <c r="BF351"/>
  <c r="T351"/>
  <c r="R351"/>
  <c r="P351"/>
  <c r="BI345"/>
  <c r="BH345"/>
  <c r="BG345"/>
  <c r="BF345"/>
  <c r="T345"/>
  <c r="R345"/>
  <c r="P345"/>
  <c r="BI328"/>
  <c r="BH328"/>
  <c r="BG328"/>
  <c r="BF328"/>
  <c r="T328"/>
  <c r="R328"/>
  <c r="P328"/>
  <c r="BI322"/>
  <c r="BH322"/>
  <c r="BG322"/>
  <c r="BF322"/>
  <c r="T322"/>
  <c r="R322"/>
  <c r="P322"/>
  <c r="BI317"/>
  <c r="BH317"/>
  <c r="BG317"/>
  <c r="BF317"/>
  <c r="T317"/>
  <c r="R317"/>
  <c r="P317"/>
  <c r="BI312"/>
  <c r="BH312"/>
  <c r="BG312"/>
  <c r="BF312"/>
  <c r="T312"/>
  <c r="R312"/>
  <c r="P312"/>
  <c r="BI309"/>
  <c r="BH309"/>
  <c r="BG309"/>
  <c r="BF309"/>
  <c r="T309"/>
  <c r="R309"/>
  <c r="P309"/>
  <c r="BI305"/>
  <c r="BH305"/>
  <c r="BG305"/>
  <c r="BF305"/>
  <c r="T305"/>
  <c r="R305"/>
  <c r="P305"/>
  <c r="BI298"/>
  <c r="BH298"/>
  <c r="BG298"/>
  <c r="BF298"/>
  <c r="T298"/>
  <c r="R298"/>
  <c r="P298"/>
  <c r="BI295"/>
  <c r="BH295"/>
  <c r="BG295"/>
  <c r="BF295"/>
  <c r="T295"/>
  <c r="R295"/>
  <c r="P295"/>
  <c r="BI291"/>
  <c r="BH291"/>
  <c r="BG291"/>
  <c r="BF291"/>
  <c r="T291"/>
  <c r="R291"/>
  <c r="P291"/>
  <c r="BI284"/>
  <c r="BH284"/>
  <c r="BG284"/>
  <c r="BF284"/>
  <c r="T284"/>
  <c r="R284"/>
  <c r="P284"/>
  <c r="BI280"/>
  <c r="BH280"/>
  <c r="BG280"/>
  <c r="BF280"/>
  <c r="T280"/>
  <c r="R280"/>
  <c r="P280"/>
  <c r="BI274"/>
  <c r="BH274"/>
  <c r="BG274"/>
  <c r="BF274"/>
  <c r="T274"/>
  <c r="R274"/>
  <c r="P274"/>
  <c r="BI272"/>
  <c r="BH272"/>
  <c r="BG272"/>
  <c r="BF272"/>
  <c r="T272"/>
  <c r="R272"/>
  <c r="P272"/>
  <c r="BI266"/>
  <c r="BH266"/>
  <c r="BG266"/>
  <c r="BF266"/>
  <c r="T266"/>
  <c r="R266"/>
  <c r="P266"/>
  <c r="BI260"/>
  <c r="BH260"/>
  <c r="BG260"/>
  <c r="BF260"/>
  <c r="T260"/>
  <c r="R260"/>
  <c r="P260"/>
  <c r="BI254"/>
  <c r="BH254"/>
  <c r="BG254"/>
  <c r="BF254"/>
  <c r="T254"/>
  <c r="R254"/>
  <c r="P254"/>
  <c r="BI250"/>
  <c r="BH250"/>
  <c r="BG250"/>
  <c r="BF250"/>
  <c r="T250"/>
  <c r="R250"/>
  <c r="P250"/>
  <c r="BI243"/>
  <c r="BH243"/>
  <c r="BG243"/>
  <c r="BF243"/>
  <c r="T243"/>
  <c r="R243"/>
  <c r="P243"/>
  <c r="BI239"/>
  <c r="BH239"/>
  <c r="BG239"/>
  <c r="BF239"/>
  <c r="T239"/>
  <c r="R239"/>
  <c r="P239"/>
  <c r="BI228"/>
  <c r="BH228"/>
  <c r="BG228"/>
  <c r="BF228"/>
  <c r="T228"/>
  <c r="R228"/>
  <c r="P228"/>
  <c r="BI219"/>
  <c r="BH219"/>
  <c r="BG219"/>
  <c r="BF219"/>
  <c r="T219"/>
  <c r="R219"/>
  <c r="P219"/>
  <c r="BI212"/>
  <c r="BH212"/>
  <c r="BG212"/>
  <c r="BF212"/>
  <c r="T212"/>
  <c r="R212"/>
  <c r="P212"/>
  <c r="BI206"/>
  <c r="BH206"/>
  <c r="BG206"/>
  <c r="BF206"/>
  <c r="T206"/>
  <c r="R206"/>
  <c r="P206"/>
  <c r="BI200"/>
  <c r="BH200"/>
  <c r="BG200"/>
  <c r="BF200"/>
  <c r="T200"/>
  <c r="R200"/>
  <c r="P200"/>
  <c r="BI194"/>
  <c r="BH194"/>
  <c r="BG194"/>
  <c r="BF194"/>
  <c r="T194"/>
  <c r="R194"/>
  <c r="P194"/>
  <c r="BI188"/>
  <c r="BH188"/>
  <c r="BG188"/>
  <c r="BF188"/>
  <c r="T188"/>
  <c r="R188"/>
  <c r="P188"/>
  <c r="BI184"/>
  <c r="BH184"/>
  <c r="BG184"/>
  <c r="BF184"/>
  <c r="T184"/>
  <c r="T183"/>
  <c r="R184"/>
  <c r="R183"/>
  <c r="P184"/>
  <c r="P183"/>
  <c r="BI178"/>
  <c r="BH178"/>
  <c r="BG178"/>
  <c r="BF178"/>
  <c r="T178"/>
  <c r="T177"/>
  <c r="R178"/>
  <c r="R177"/>
  <c r="P178"/>
  <c r="P177"/>
  <c r="BI174"/>
  <c r="BH174"/>
  <c r="BG174"/>
  <c r="BF174"/>
  <c r="T174"/>
  <c r="R174"/>
  <c r="P174"/>
  <c r="BI167"/>
  <c r="BH167"/>
  <c r="BG167"/>
  <c r="BF167"/>
  <c r="T167"/>
  <c r="R167"/>
  <c r="P167"/>
  <c r="BI163"/>
  <c r="BH163"/>
  <c r="BG163"/>
  <c r="BF163"/>
  <c r="T163"/>
  <c r="R163"/>
  <c r="P163"/>
  <c r="BI160"/>
  <c r="BH160"/>
  <c r="BG160"/>
  <c r="BF160"/>
  <c r="T160"/>
  <c r="R160"/>
  <c r="P160"/>
  <c r="BI151"/>
  <c r="BH151"/>
  <c r="BG151"/>
  <c r="BF151"/>
  <c r="T151"/>
  <c r="R151"/>
  <c r="P151"/>
  <c r="BI146"/>
  <c r="BH146"/>
  <c r="BG146"/>
  <c r="BF146"/>
  <c r="T146"/>
  <c r="R146"/>
  <c r="P146"/>
  <c r="BI142"/>
  <c r="BH142"/>
  <c r="BG142"/>
  <c r="BF142"/>
  <c r="T142"/>
  <c r="R142"/>
  <c r="P142"/>
  <c r="BI139"/>
  <c r="BH139"/>
  <c r="BG139"/>
  <c r="BF139"/>
  <c r="T139"/>
  <c r="R139"/>
  <c r="P139"/>
  <c r="F130"/>
  <c r="E128"/>
  <c r="F93"/>
  <c r="E91"/>
  <c r="J28"/>
  <c r="E28"/>
  <c r="J96"/>
  <c r="J27"/>
  <c r="J25"/>
  <c r="E25"/>
  <c r="J132"/>
  <c r="J24"/>
  <c r="J22"/>
  <c r="E22"/>
  <c r="F96"/>
  <c r="J21"/>
  <c r="J19"/>
  <c r="E19"/>
  <c r="F132"/>
  <c r="J18"/>
  <c r="J16"/>
  <c r="J130"/>
  <c r="E7"/>
  <c r="E85"/>
  <c i="5" r="J39"/>
  <c r="J38"/>
  <c i="1" r="AY100"/>
  <c i="5" r="J37"/>
  <c i="1" r="AX100"/>
  <c i="5" r="BI138"/>
  <c r="BH138"/>
  <c r="BG138"/>
  <c r="BF138"/>
  <c r="T138"/>
  <c r="T137"/>
  <c r="R138"/>
  <c r="R137"/>
  <c r="P138"/>
  <c r="P137"/>
  <c r="BI134"/>
  <c r="BH134"/>
  <c r="BG134"/>
  <c r="BF134"/>
  <c r="T134"/>
  <c r="T133"/>
  <c r="R134"/>
  <c r="R133"/>
  <c r="P134"/>
  <c r="P133"/>
  <c r="BI130"/>
  <c r="BH130"/>
  <c r="BG130"/>
  <c r="BF130"/>
  <c r="T130"/>
  <c r="R130"/>
  <c r="P130"/>
  <c r="BI127"/>
  <c r="BH127"/>
  <c r="BG127"/>
  <c r="BF127"/>
  <c r="T127"/>
  <c r="R127"/>
  <c r="P127"/>
  <c r="F118"/>
  <c r="E116"/>
  <c r="F91"/>
  <c r="E89"/>
  <c r="J26"/>
  <c r="E26"/>
  <c r="J121"/>
  <c r="J25"/>
  <c r="J23"/>
  <c r="E23"/>
  <c r="J120"/>
  <c r="J22"/>
  <c r="J20"/>
  <c r="E20"/>
  <c r="F121"/>
  <c r="J19"/>
  <c r="J17"/>
  <c r="E17"/>
  <c r="F93"/>
  <c r="J16"/>
  <c r="J14"/>
  <c r="J118"/>
  <c r="E7"/>
  <c r="E85"/>
  <c i="4" r="J41"/>
  <c r="J40"/>
  <c i="1" r="AY99"/>
  <c i="4" r="J39"/>
  <c i="1" r="AX99"/>
  <c i="4" r="BI237"/>
  <c r="BH237"/>
  <c r="BG237"/>
  <c r="BF237"/>
  <c r="T237"/>
  <c r="R237"/>
  <c r="P237"/>
  <c r="BI233"/>
  <c r="BH233"/>
  <c r="BG233"/>
  <c r="BF233"/>
  <c r="T233"/>
  <c r="R233"/>
  <c r="P233"/>
  <c r="BI227"/>
  <c r="BH227"/>
  <c r="BG227"/>
  <c r="BF227"/>
  <c r="T227"/>
  <c r="R227"/>
  <c r="P227"/>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197"/>
  <c r="BH197"/>
  <c r="BG197"/>
  <c r="BF197"/>
  <c r="T197"/>
  <c r="R197"/>
  <c r="P197"/>
  <c r="BI190"/>
  <c r="BH190"/>
  <c r="BG190"/>
  <c r="BF190"/>
  <c r="T190"/>
  <c r="R190"/>
  <c r="P190"/>
  <c r="BI187"/>
  <c r="BH187"/>
  <c r="BG187"/>
  <c r="BF187"/>
  <c r="T187"/>
  <c r="R187"/>
  <c r="P187"/>
  <c r="BI184"/>
  <c r="BH184"/>
  <c r="BG184"/>
  <c r="BF184"/>
  <c r="T184"/>
  <c r="R184"/>
  <c r="P184"/>
  <c r="BI180"/>
  <c r="BH180"/>
  <c r="BG180"/>
  <c r="BF180"/>
  <c r="T180"/>
  <c r="R180"/>
  <c r="P180"/>
  <c r="BI176"/>
  <c r="BH176"/>
  <c r="BG176"/>
  <c r="BF176"/>
  <c r="T176"/>
  <c r="R176"/>
  <c r="P176"/>
  <c r="BI172"/>
  <c r="BH172"/>
  <c r="BG172"/>
  <c r="BF172"/>
  <c r="T172"/>
  <c r="R172"/>
  <c r="P172"/>
  <c r="BI168"/>
  <c r="BH168"/>
  <c r="BG168"/>
  <c r="BF168"/>
  <c r="T168"/>
  <c r="R168"/>
  <c r="P168"/>
  <c r="BI164"/>
  <c r="BH164"/>
  <c r="BG164"/>
  <c r="BF164"/>
  <c r="T164"/>
  <c r="R164"/>
  <c r="P164"/>
  <c r="BI160"/>
  <c r="BH160"/>
  <c r="BG160"/>
  <c r="BF160"/>
  <c r="T160"/>
  <c r="R160"/>
  <c r="P160"/>
  <c r="BI155"/>
  <c r="BH155"/>
  <c r="BG155"/>
  <c r="BF155"/>
  <c r="T155"/>
  <c r="R155"/>
  <c r="P155"/>
  <c r="BI152"/>
  <c r="BH152"/>
  <c r="BG152"/>
  <c r="BF152"/>
  <c r="T152"/>
  <c r="R152"/>
  <c r="P152"/>
  <c r="BI147"/>
  <c r="BH147"/>
  <c r="BG147"/>
  <c r="BF147"/>
  <c r="T147"/>
  <c r="R147"/>
  <c r="P147"/>
  <c r="BI142"/>
  <c r="BH142"/>
  <c r="BG142"/>
  <c r="BF142"/>
  <c r="T142"/>
  <c r="R142"/>
  <c r="P142"/>
  <c r="BI139"/>
  <c r="BH139"/>
  <c r="BG139"/>
  <c r="BF139"/>
  <c r="T139"/>
  <c r="R139"/>
  <c r="P139"/>
  <c r="BI135"/>
  <c r="BH135"/>
  <c r="BG135"/>
  <c r="BF135"/>
  <c r="T135"/>
  <c r="R135"/>
  <c r="P135"/>
  <c r="BI130"/>
  <c r="BH130"/>
  <c r="BG130"/>
  <c r="BF130"/>
  <c r="T130"/>
  <c r="R130"/>
  <c r="P130"/>
  <c r="F121"/>
  <c r="E119"/>
  <c r="F93"/>
  <c r="E91"/>
  <c r="J28"/>
  <c r="E28"/>
  <c r="J96"/>
  <c r="J27"/>
  <c r="J25"/>
  <c r="E25"/>
  <c r="J123"/>
  <c r="J24"/>
  <c r="J22"/>
  <c r="E22"/>
  <c r="F124"/>
  <c r="J21"/>
  <c r="J19"/>
  <c r="E19"/>
  <c r="F123"/>
  <c r="J18"/>
  <c r="J16"/>
  <c r="J93"/>
  <c r="E7"/>
  <c r="E113"/>
  <c i="3" r="J41"/>
  <c r="J40"/>
  <c i="1" r="AY98"/>
  <c i="3" r="J39"/>
  <c i="1" r="AX98"/>
  <c i="3" r="BI263"/>
  <c r="BH263"/>
  <c r="BG263"/>
  <c r="BF263"/>
  <c r="T263"/>
  <c r="T262"/>
  <c r="R263"/>
  <c r="R262"/>
  <c r="P263"/>
  <c r="P262"/>
  <c r="BI257"/>
  <c r="BH257"/>
  <c r="BG257"/>
  <c r="BF257"/>
  <c r="T257"/>
  <c r="R257"/>
  <c r="P257"/>
  <c r="BI249"/>
  <c r="BH249"/>
  <c r="BG249"/>
  <c r="BF249"/>
  <c r="T249"/>
  <c r="R249"/>
  <c r="P249"/>
  <c r="BI244"/>
  <c r="BH244"/>
  <c r="BG244"/>
  <c r="BF244"/>
  <c r="T244"/>
  <c r="R244"/>
  <c r="P244"/>
  <c r="BI238"/>
  <c r="BH238"/>
  <c r="BG238"/>
  <c r="BF238"/>
  <c r="T238"/>
  <c r="R238"/>
  <c r="P238"/>
  <c r="BI233"/>
  <c r="BH233"/>
  <c r="BG233"/>
  <c r="BF233"/>
  <c r="T233"/>
  <c r="R233"/>
  <c r="P233"/>
  <c r="BI227"/>
  <c r="BH227"/>
  <c r="BG227"/>
  <c r="BF227"/>
  <c r="T227"/>
  <c r="R227"/>
  <c r="P227"/>
  <c r="BI222"/>
  <c r="BH222"/>
  <c r="BG222"/>
  <c r="BF222"/>
  <c r="T222"/>
  <c r="R222"/>
  <c r="P222"/>
  <c r="BI217"/>
  <c r="BH217"/>
  <c r="BG217"/>
  <c r="BF217"/>
  <c r="T217"/>
  <c r="R217"/>
  <c r="P217"/>
  <c r="BI211"/>
  <c r="BH211"/>
  <c r="BG211"/>
  <c r="BF211"/>
  <c r="T211"/>
  <c r="R211"/>
  <c r="P211"/>
  <c r="BI202"/>
  <c r="BH202"/>
  <c r="BG202"/>
  <c r="BF202"/>
  <c r="T202"/>
  <c r="R202"/>
  <c r="P202"/>
  <c r="BI193"/>
  <c r="BH193"/>
  <c r="BG193"/>
  <c r="BF193"/>
  <c r="T193"/>
  <c r="R193"/>
  <c r="P193"/>
  <c r="BI187"/>
  <c r="BH187"/>
  <c r="BG187"/>
  <c r="BF187"/>
  <c r="T187"/>
  <c r="R187"/>
  <c r="P187"/>
  <c r="BI181"/>
  <c r="BH181"/>
  <c r="BG181"/>
  <c r="BF181"/>
  <c r="T181"/>
  <c r="R181"/>
  <c r="P181"/>
  <c r="BI176"/>
  <c r="BH176"/>
  <c r="BG176"/>
  <c r="BF176"/>
  <c r="T176"/>
  <c r="R176"/>
  <c r="P176"/>
  <c r="BI171"/>
  <c r="BH171"/>
  <c r="BG171"/>
  <c r="BF171"/>
  <c r="T171"/>
  <c r="R171"/>
  <c r="P171"/>
  <c r="BI166"/>
  <c r="BH166"/>
  <c r="BG166"/>
  <c r="BF166"/>
  <c r="T166"/>
  <c r="R166"/>
  <c r="P166"/>
  <c r="BI160"/>
  <c r="BH160"/>
  <c r="BG160"/>
  <c r="BF160"/>
  <c r="T160"/>
  <c r="R160"/>
  <c r="P160"/>
  <c r="BI153"/>
  <c r="BH153"/>
  <c r="BG153"/>
  <c r="BF153"/>
  <c r="T153"/>
  <c r="R153"/>
  <c r="P153"/>
  <c r="BI148"/>
  <c r="BH148"/>
  <c r="BG148"/>
  <c r="BF148"/>
  <c r="T148"/>
  <c r="R148"/>
  <c r="P148"/>
  <c r="BI143"/>
  <c r="BH143"/>
  <c r="BG143"/>
  <c r="BF143"/>
  <c r="T143"/>
  <c r="R143"/>
  <c r="P143"/>
  <c r="BI140"/>
  <c r="BH140"/>
  <c r="BG140"/>
  <c r="BF140"/>
  <c r="T140"/>
  <c r="R140"/>
  <c r="P140"/>
  <c r="BI136"/>
  <c r="BH136"/>
  <c r="BG136"/>
  <c r="BF136"/>
  <c r="T136"/>
  <c r="R136"/>
  <c r="P136"/>
  <c r="BI131"/>
  <c r="BH131"/>
  <c r="BG131"/>
  <c r="BF131"/>
  <c r="T131"/>
  <c r="R131"/>
  <c r="P131"/>
  <c r="F122"/>
  <c r="E120"/>
  <c r="F93"/>
  <c r="E91"/>
  <c r="J28"/>
  <c r="E28"/>
  <c r="J96"/>
  <c r="J27"/>
  <c r="J25"/>
  <c r="E25"/>
  <c r="J124"/>
  <c r="J24"/>
  <c r="J22"/>
  <c r="E22"/>
  <c r="F96"/>
  <c r="J21"/>
  <c r="J19"/>
  <c r="E19"/>
  <c r="F95"/>
  <c r="J18"/>
  <c r="J16"/>
  <c r="J122"/>
  <c r="E7"/>
  <c r="E85"/>
  <c i="2" r="J41"/>
  <c r="J40"/>
  <c i="1" r="AY97"/>
  <c i="2" r="J39"/>
  <c i="1" r="AX97"/>
  <c i="2" r="BI537"/>
  <c r="BH537"/>
  <c r="BG537"/>
  <c r="BF537"/>
  <c r="T537"/>
  <c r="T536"/>
  <c r="R537"/>
  <c r="R536"/>
  <c r="P537"/>
  <c r="P536"/>
  <c r="BI533"/>
  <c r="BH533"/>
  <c r="BG533"/>
  <c r="BF533"/>
  <c r="T533"/>
  <c r="R533"/>
  <c r="P533"/>
  <c r="BI529"/>
  <c r="BH529"/>
  <c r="BG529"/>
  <c r="BF529"/>
  <c r="T529"/>
  <c r="R529"/>
  <c r="P529"/>
  <c r="BI524"/>
  <c r="BH524"/>
  <c r="BG524"/>
  <c r="BF524"/>
  <c r="T524"/>
  <c r="R524"/>
  <c r="P524"/>
  <c r="BI518"/>
  <c r="BH518"/>
  <c r="BG518"/>
  <c r="BF518"/>
  <c r="T518"/>
  <c r="T517"/>
  <c r="R518"/>
  <c r="R517"/>
  <c r="P518"/>
  <c r="P517"/>
  <c r="BI515"/>
  <c r="BH515"/>
  <c r="BG515"/>
  <c r="BF515"/>
  <c r="T515"/>
  <c r="R515"/>
  <c r="P515"/>
  <c r="BI511"/>
  <c r="BH511"/>
  <c r="BG511"/>
  <c r="BF511"/>
  <c r="T511"/>
  <c r="R511"/>
  <c r="P511"/>
  <c r="BI506"/>
  <c r="BH506"/>
  <c r="BG506"/>
  <c r="BF506"/>
  <c r="T506"/>
  <c r="R506"/>
  <c r="P506"/>
  <c r="BI499"/>
  <c r="BH499"/>
  <c r="BG499"/>
  <c r="BF499"/>
  <c r="T499"/>
  <c r="R499"/>
  <c r="P499"/>
  <c r="BI494"/>
  <c r="BH494"/>
  <c r="BG494"/>
  <c r="BF494"/>
  <c r="T494"/>
  <c r="R494"/>
  <c r="P494"/>
  <c r="BI484"/>
  <c r="BH484"/>
  <c r="BG484"/>
  <c r="BF484"/>
  <c r="T484"/>
  <c r="R484"/>
  <c r="P484"/>
  <c r="BI469"/>
  <c r="BH469"/>
  <c r="BG469"/>
  <c r="BF469"/>
  <c r="T469"/>
  <c r="R469"/>
  <c r="P469"/>
  <c r="BI463"/>
  <c r="BH463"/>
  <c r="BG463"/>
  <c r="BF463"/>
  <c r="T463"/>
  <c r="R463"/>
  <c r="P463"/>
  <c r="BI457"/>
  <c r="BH457"/>
  <c r="BG457"/>
  <c r="BF457"/>
  <c r="T457"/>
  <c r="R457"/>
  <c r="P457"/>
  <c r="BI451"/>
  <c r="BH451"/>
  <c r="BG451"/>
  <c r="BF451"/>
  <c r="T451"/>
  <c r="R451"/>
  <c r="P451"/>
  <c r="BI445"/>
  <c r="BH445"/>
  <c r="BG445"/>
  <c r="BF445"/>
  <c r="T445"/>
  <c r="R445"/>
  <c r="P445"/>
  <c r="BI437"/>
  <c r="BH437"/>
  <c r="BG437"/>
  <c r="BF437"/>
  <c r="T437"/>
  <c r="R437"/>
  <c r="P437"/>
  <c r="BI427"/>
  <c r="BH427"/>
  <c r="BG427"/>
  <c r="BF427"/>
  <c r="T427"/>
  <c r="R427"/>
  <c r="P427"/>
  <c r="BI419"/>
  <c r="BH419"/>
  <c r="BG419"/>
  <c r="BF419"/>
  <c r="T419"/>
  <c r="R419"/>
  <c r="P419"/>
  <c r="BI407"/>
  <c r="BH407"/>
  <c r="BG407"/>
  <c r="BF407"/>
  <c r="T407"/>
  <c r="R407"/>
  <c r="P407"/>
  <c r="BI393"/>
  <c r="BH393"/>
  <c r="BG393"/>
  <c r="BF393"/>
  <c r="T393"/>
  <c r="R393"/>
  <c r="P393"/>
  <c r="BI387"/>
  <c r="BH387"/>
  <c r="BG387"/>
  <c r="BF387"/>
  <c r="T387"/>
  <c r="R387"/>
  <c r="P387"/>
  <c r="BI382"/>
  <c r="BH382"/>
  <c r="BG382"/>
  <c r="BF382"/>
  <c r="T382"/>
  <c r="R382"/>
  <c r="P382"/>
  <c r="BI376"/>
  <c r="BH376"/>
  <c r="BG376"/>
  <c r="BF376"/>
  <c r="T376"/>
  <c r="R376"/>
  <c r="P376"/>
  <c r="BI371"/>
  <c r="BH371"/>
  <c r="BG371"/>
  <c r="BF371"/>
  <c r="T371"/>
  <c r="R371"/>
  <c r="P371"/>
  <c r="BI363"/>
  <c r="BH363"/>
  <c r="BG363"/>
  <c r="BF363"/>
  <c r="T363"/>
  <c r="R363"/>
  <c r="P363"/>
  <c r="BI360"/>
  <c r="BH360"/>
  <c r="BG360"/>
  <c r="BF360"/>
  <c r="T360"/>
  <c r="R360"/>
  <c r="P360"/>
  <c r="BI356"/>
  <c r="BH356"/>
  <c r="BG356"/>
  <c r="BF356"/>
  <c r="T356"/>
  <c r="R356"/>
  <c r="P356"/>
  <c r="BI349"/>
  <c r="BH349"/>
  <c r="BG349"/>
  <c r="BF349"/>
  <c r="T349"/>
  <c r="R349"/>
  <c r="P349"/>
  <c r="BI346"/>
  <c r="BH346"/>
  <c r="BG346"/>
  <c r="BF346"/>
  <c r="T346"/>
  <c r="R346"/>
  <c r="P346"/>
  <c r="BI342"/>
  <c r="BH342"/>
  <c r="BG342"/>
  <c r="BF342"/>
  <c r="T342"/>
  <c r="R342"/>
  <c r="P342"/>
  <c r="BI336"/>
  <c r="BH336"/>
  <c r="BG336"/>
  <c r="BF336"/>
  <c r="T336"/>
  <c r="R336"/>
  <c r="P336"/>
  <c r="BI327"/>
  <c r="BH327"/>
  <c r="BG327"/>
  <c r="BF327"/>
  <c r="T327"/>
  <c r="R327"/>
  <c r="P327"/>
  <c r="BI323"/>
  <c r="BH323"/>
  <c r="BG323"/>
  <c r="BF323"/>
  <c r="T323"/>
  <c r="R323"/>
  <c r="P323"/>
  <c r="BI317"/>
  <c r="BH317"/>
  <c r="BG317"/>
  <c r="BF317"/>
  <c r="T317"/>
  <c r="R317"/>
  <c r="P317"/>
  <c r="BI315"/>
  <c r="BH315"/>
  <c r="BG315"/>
  <c r="BF315"/>
  <c r="T315"/>
  <c r="R315"/>
  <c r="P315"/>
  <c r="BI309"/>
  <c r="BH309"/>
  <c r="BG309"/>
  <c r="BF309"/>
  <c r="T309"/>
  <c r="R309"/>
  <c r="P309"/>
  <c r="BI303"/>
  <c r="BH303"/>
  <c r="BG303"/>
  <c r="BF303"/>
  <c r="T303"/>
  <c r="R303"/>
  <c r="P303"/>
  <c r="BI297"/>
  <c r="BH297"/>
  <c r="BG297"/>
  <c r="BF297"/>
  <c r="T297"/>
  <c r="R297"/>
  <c r="P297"/>
  <c r="BI294"/>
  <c r="BH294"/>
  <c r="BG294"/>
  <c r="BF294"/>
  <c r="T294"/>
  <c r="R294"/>
  <c r="P294"/>
  <c r="BI291"/>
  <c r="BH291"/>
  <c r="BG291"/>
  <c r="BF291"/>
  <c r="T291"/>
  <c r="R291"/>
  <c r="P291"/>
  <c r="BI287"/>
  <c r="BH287"/>
  <c r="BG287"/>
  <c r="BF287"/>
  <c r="T287"/>
  <c r="R287"/>
  <c r="P287"/>
  <c r="BI277"/>
  <c r="BH277"/>
  <c r="BG277"/>
  <c r="BF277"/>
  <c r="T277"/>
  <c r="R277"/>
  <c r="P277"/>
  <c r="BI270"/>
  <c r="BH270"/>
  <c r="BG270"/>
  <c r="BF270"/>
  <c r="T270"/>
  <c r="R270"/>
  <c r="P270"/>
  <c r="BI263"/>
  <c r="BH263"/>
  <c r="BG263"/>
  <c r="BF263"/>
  <c r="T263"/>
  <c r="R263"/>
  <c r="P263"/>
  <c r="BI257"/>
  <c r="BH257"/>
  <c r="BG257"/>
  <c r="BF257"/>
  <c r="T257"/>
  <c r="R257"/>
  <c r="P257"/>
  <c r="BI251"/>
  <c r="BH251"/>
  <c r="BG251"/>
  <c r="BF251"/>
  <c r="T251"/>
  <c r="R251"/>
  <c r="P251"/>
  <c r="BI245"/>
  <c r="BH245"/>
  <c r="BG245"/>
  <c r="BF245"/>
  <c r="T245"/>
  <c r="R245"/>
  <c r="P245"/>
  <c r="BI239"/>
  <c r="BH239"/>
  <c r="BG239"/>
  <c r="BF239"/>
  <c r="T239"/>
  <c r="R239"/>
  <c r="P239"/>
  <c r="BI235"/>
  <c r="BH235"/>
  <c r="BG235"/>
  <c r="BF235"/>
  <c r="T235"/>
  <c r="R235"/>
  <c r="P235"/>
  <c r="BI229"/>
  <c r="BH229"/>
  <c r="BG229"/>
  <c r="BF229"/>
  <c r="T229"/>
  <c r="R229"/>
  <c r="P229"/>
  <c r="BI224"/>
  <c r="BH224"/>
  <c r="BG224"/>
  <c r="BF224"/>
  <c r="T224"/>
  <c r="R224"/>
  <c r="P224"/>
  <c r="BI221"/>
  <c r="BH221"/>
  <c r="BG221"/>
  <c r="BF221"/>
  <c r="T221"/>
  <c r="R221"/>
  <c r="P221"/>
  <c r="BI214"/>
  <c r="BH214"/>
  <c r="BG214"/>
  <c r="BF214"/>
  <c r="T214"/>
  <c r="R214"/>
  <c r="P214"/>
  <c r="BI208"/>
  <c r="BH208"/>
  <c r="BG208"/>
  <c r="BF208"/>
  <c r="T208"/>
  <c r="R208"/>
  <c r="P208"/>
  <c r="BI204"/>
  <c r="BH204"/>
  <c r="BG204"/>
  <c r="BF204"/>
  <c r="T204"/>
  <c r="R204"/>
  <c r="P204"/>
  <c r="BI199"/>
  <c r="BH199"/>
  <c r="BG199"/>
  <c r="BF199"/>
  <c r="T199"/>
  <c r="R199"/>
  <c r="P199"/>
  <c r="BI196"/>
  <c r="BH196"/>
  <c r="BG196"/>
  <c r="BF196"/>
  <c r="T196"/>
  <c r="R196"/>
  <c r="P196"/>
  <c r="BI192"/>
  <c r="BH192"/>
  <c r="BG192"/>
  <c r="BF192"/>
  <c r="T192"/>
  <c r="R192"/>
  <c r="P192"/>
  <c r="BI186"/>
  <c r="BH186"/>
  <c r="BG186"/>
  <c r="BF186"/>
  <c r="T186"/>
  <c r="R186"/>
  <c r="P186"/>
  <c r="BI182"/>
  <c r="BH182"/>
  <c r="BG182"/>
  <c r="BF182"/>
  <c r="T182"/>
  <c r="R182"/>
  <c r="P182"/>
  <c r="BI179"/>
  <c r="BH179"/>
  <c r="BG179"/>
  <c r="BF179"/>
  <c r="T179"/>
  <c r="R179"/>
  <c r="P179"/>
  <c r="BI174"/>
  <c r="BH174"/>
  <c r="BG174"/>
  <c r="BF174"/>
  <c r="T174"/>
  <c r="R174"/>
  <c r="P174"/>
  <c r="BI168"/>
  <c r="BH168"/>
  <c r="BG168"/>
  <c r="BF168"/>
  <c r="T168"/>
  <c r="R168"/>
  <c r="P168"/>
  <c r="BI166"/>
  <c r="BH166"/>
  <c r="BG166"/>
  <c r="BF166"/>
  <c r="T166"/>
  <c r="R166"/>
  <c r="P166"/>
  <c r="BI158"/>
  <c r="BH158"/>
  <c r="BG158"/>
  <c r="BF158"/>
  <c r="T158"/>
  <c r="R158"/>
  <c r="P158"/>
  <c r="BI150"/>
  <c r="BH150"/>
  <c r="BG150"/>
  <c r="BF150"/>
  <c r="T150"/>
  <c r="R150"/>
  <c r="P150"/>
  <c r="BI146"/>
  <c r="BH146"/>
  <c r="BG146"/>
  <c r="BF146"/>
  <c r="T146"/>
  <c r="R146"/>
  <c r="P146"/>
  <c r="BI142"/>
  <c r="BH142"/>
  <c r="BG142"/>
  <c r="BF142"/>
  <c r="T142"/>
  <c r="R142"/>
  <c r="P142"/>
  <c r="BI139"/>
  <c r="BH139"/>
  <c r="BG139"/>
  <c r="BF139"/>
  <c r="T139"/>
  <c r="R139"/>
  <c r="P139"/>
  <c r="F130"/>
  <c r="E128"/>
  <c r="F93"/>
  <c r="E91"/>
  <c r="J28"/>
  <c r="E28"/>
  <c r="J133"/>
  <c r="J27"/>
  <c r="J25"/>
  <c r="E25"/>
  <c r="J132"/>
  <c r="J24"/>
  <c r="J22"/>
  <c r="E22"/>
  <c r="F96"/>
  <c r="J21"/>
  <c r="J19"/>
  <c r="E19"/>
  <c r="F95"/>
  <c r="J18"/>
  <c r="J16"/>
  <c r="J93"/>
  <c r="E7"/>
  <c r="E85"/>
  <c i="1" r="L90"/>
  <c r="AM90"/>
  <c r="AM89"/>
  <c r="L89"/>
  <c r="AM87"/>
  <c r="L87"/>
  <c r="L85"/>
  <c r="L84"/>
  <c i="8" r="BK138"/>
  <c r="J134"/>
  <c r="J127"/>
  <c i="7" r="BK227"/>
  <c r="BK216"/>
  <c r="J212"/>
  <c r="BK203"/>
  <c r="BK190"/>
  <c r="BK184"/>
  <c r="J173"/>
  <c r="BK169"/>
  <c r="BK162"/>
  <c r="BK154"/>
  <c r="J151"/>
  <c r="BK138"/>
  <c r="BK134"/>
  <c r="BK130"/>
  <c i="6" r="BK470"/>
  <c r="J470"/>
  <c r="J466"/>
  <c r="J461"/>
  <c r="J456"/>
  <c r="J425"/>
  <c r="BK404"/>
  <c r="BK380"/>
  <c r="J368"/>
  <c r="BK345"/>
  <c r="BK328"/>
  <c r="J322"/>
  <c r="J243"/>
  <c r="BK206"/>
  <c r="J200"/>
  <c r="J184"/>
  <c r="BK163"/>
  <c r="J160"/>
  <c i="5" r="BK127"/>
  <c i="4" r="BK233"/>
  <c r="J215"/>
  <c r="J207"/>
  <c r="BK203"/>
  <c r="BK197"/>
  <c r="J176"/>
  <c r="J168"/>
  <c r="BK130"/>
  <c i="3" r="BK249"/>
  <c r="J244"/>
  <c r="J238"/>
  <c r="BK217"/>
  <c r="J211"/>
  <c r="J202"/>
  <c r="J176"/>
  <c r="J160"/>
  <c r="J148"/>
  <c r="BK131"/>
  <c i="2" r="J518"/>
  <c r="BK506"/>
  <c r="J494"/>
  <c r="J469"/>
  <c r="BK451"/>
  <c r="BK445"/>
  <c r="J437"/>
  <c r="BK393"/>
  <c r="BK387"/>
  <c r="J376"/>
  <c r="J360"/>
  <c r="BK356"/>
  <c r="BK349"/>
  <c r="J342"/>
  <c r="J336"/>
  <c r="J327"/>
  <c r="J297"/>
  <c r="BK294"/>
  <c r="J287"/>
  <c r="J277"/>
  <c r="BK263"/>
  <c r="BK257"/>
  <c r="BK251"/>
  <c r="J245"/>
  <c r="J239"/>
  <c r="J224"/>
  <c r="BK208"/>
  <c r="BK204"/>
  <c r="J196"/>
  <c r="J168"/>
  <c r="J166"/>
  <c r="J150"/>
  <c r="BK139"/>
  <c i="1" r="AS102"/>
  <c r="AS96"/>
  <c i="8" r="J130"/>
  <c r="BK127"/>
  <c i="7" r="BK221"/>
  <c r="J216"/>
  <c r="BK194"/>
  <c r="BK177"/>
  <c r="BK173"/>
  <c r="J165"/>
  <c r="BK159"/>
  <c r="J154"/>
  <c r="J146"/>
  <c r="J141"/>
  <c r="J138"/>
  <c r="J134"/>
  <c i="6" r="BK466"/>
  <c r="BK456"/>
  <c r="BK450"/>
  <c r="J445"/>
  <c r="BK436"/>
  <c r="J432"/>
  <c r="BK422"/>
  <c r="J392"/>
  <c r="BK386"/>
  <c r="J380"/>
  <c r="BK368"/>
  <c r="J361"/>
  <c r="J328"/>
  <c r="BK317"/>
  <c r="J309"/>
  <c r="J298"/>
  <c r="BK291"/>
  <c r="J280"/>
  <c r="BK266"/>
  <c r="BK260"/>
  <c r="J254"/>
  <c r="BK250"/>
  <c r="BK239"/>
  <c r="BK228"/>
  <c r="BK219"/>
  <c r="J206"/>
  <c r="BK200"/>
  <c r="J188"/>
  <c r="BK184"/>
  <c r="J178"/>
  <c r="J174"/>
  <c r="BK160"/>
  <c r="J139"/>
  <c i="5" r="BK138"/>
  <c r="J130"/>
  <c i="4" r="BK219"/>
  <c r="BK215"/>
  <c r="BK211"/>
  <c r="J190"/>
  <c r="BK180"/>
  <c r="BK168"/>
  <c r="BK164"/>
  <c r="J160"/>
  <c r="J155"/>
  <c r="J152"/>
  <c r="J142"/>
  <c r="J130"/>
  <c i="3" r="J257"/>
  <c r="BK238"/>
  <c r="J233"/>
  <c r="BK222"/>
  <c r="J193"/>
  <c r="BK187"/>
  <c r="BK181"/>
  <c r="BK176"/>
  <c r="BK171"/>
  <c r="J166"/>
  <c r="BK143"/>
  <c r="J136"/>
  <c i="2" r="BK537"/>
  <c r="J537"/>
  <c r="BK533"/>
  <c r="J533"/>
  <c r="BK529"/>
  <c r="J529"/>
  <c r="BK524"/>
  <c r="J515"/>
  <c r="BK511"/>
  <c r="J506"/>
  <c r="BK484"/>
  <c r="J463"/>
  <c r="J427"/>
  <c r="J387"/>
  <c r="BK382"/>
  <c r="BK363"/>
  <c r="J346"/>
  <c r="BK327"/>
  <c r="BK323"/>
  <c r="BK317"/>
  <c r="BK309"/>
  <c r="BK303"/>
  <c r="BK297"/>
  <c r="J291"/>
  <c r="J270"/>
  <c r="BK245"/>
  <c r="BK229"/>
  <c r="BK214"/>
  <c r="BK196"/>
  <c r="BK182"/>
  <c r="J179"/>
  <c r="BK168"/>
  <c r="BK158"/>
  <c r="BK150"/>
  <c r="BK142"/>
  <c i="8" r="J138"/>
  <c r="BK134"/>
  <c r="BK130"/>
  <c i="7" r="J227"/>
  <c r="J221"/>
  <c r="BK212"/>
  <c r="J203"/>
  <c r="J194"/>
  <c r="J190"/>
  <c r="J184"/>
  <c r="J177"/>
  <c r="J169"/>
  <c r="BK165"/>
  <c r="J162"/>
  <c r="J159"/>
  <c r="BK151"/>
  <c r="BK146"/>
  <c r="BK141"/>
  <c r="J130"/>
  <c i="6" r="J450"/>
  <c r="BK445"/>
  <c r="J441"/>
  <c r="J436"/>
  <c r="BK432"/>
  <c r="BK425"/>
  <c r="J422"/>
  <c r="J398"/>
  <c r="BK392"/>
  <c r="BK351"/>
  <c r="J345"/>
  <c r="BK322"/>
  <c r="J312"/>
  <c r="BK309"/>
  <c r="J305"/>
  <c r="BK298"/>
  <c r="BK295"/>
  <c r="J291"/>
  <c r="J284"/>
  <c r="BK274"/>
  <c r="BK272"/>
  <c r="J266"/>
  <c r="J260"/>
  <c r="BK254"/>
  <c r="J250"/>
  <c r="BK243"/>
  <c r="J239"/>
  <c r="J219"/>
  <c r="J212"/>
  <c r="BK194"/>
  <c r="BK188"/>
  <c r="BK178"/>
  <c r="BK167"/>
  <c r="J163"/>
  <c r="BK151"/>
  <c r="J146"/>
  <c r="BK142"/>
  <c i="5" r="BK134"/>
  <c r="BK130"/>
  <c r="J127"/>
  <c i="4" r="BK237"/>
  <c r="J237"/>
  <c r="J227"/>
  <c r="J219"/>
  <c r="J211"/>
  <c r="J197"/>
  <c r="BK187"/>
  <c r="BK184"/>
  <c r="BK172"/>
  <c r="J164"/>
  <c r="BK155"/>
  <c r="BK152"/>
  <c r="BK147"/>
  <c r="BK139"/>
  <c r="J135"/>
  <c i="3" r="BK263"/>
  <c r="J263"/>
  <c r="BK257"/>
  <c r="J249"/>
  <c r="BK244"/>
  <c r="BK233"/>
  <c r="J227"/>
  <c r="J217"/>
  <c r="BK193"/>
  <c r="J187"/>
  <c r="J171"/>
  <c r="BK166"/>
  <c r="BK153"/>
  <c r="J143"/>
  <c r="BK140"/>
  <c r="J131"/>
  <c i="2" r="J524"/>
  <c r="J511"/>
  <c r="J499"/>
  <c r="BK469"/>
  <c r="J457"/>
  <c r="J451"/>
  <c r="J445"/>
  <c r="BK437"/>
  <c r="BK427"/>
  <c r="J419"/>
  <c r="J407"/>
  <c r="J382"/>
  <c r="BK376"/>
  <c r="BK371"/>
  <c r="J363"/>
  <c r="BK360"/>
  <c r="J356"/>
  <c r="J349"/>
  <c r="BK346"/>
  <c r="BK342"/>
  <c r="BK315"/>
  <c r="J309"/>
  <c r="J303"/>
  <c r="BK287"/>
  <c r="BK277"/>
  <c r="BK270"/>
  <c r="J257"/>
  <c r="BK239"/>
  <c r="J235"/>
  <c r="BK221"/>
  <c r="BK199"/>
  <c r="BK192"/>
  <c r="J186"/>
  <c r="J174"/>
  <c r="BK166"/>
  <c r="BK146"/>
  <c r="J142"/>
  <c r="J139"/>
  <c i="6" r="BK461"/>
  <c r="BK441"/>
  <c r="J404"/>
  <c r="BK398"/>
  <c r="J386"/>
  <c r="BK361"/>
  <c r="J351"/>
  <c r="J317"/>
  <c r="BK312"/>
  <c r="BK305"/>
  <c r="J295"/>
  <c r="BK284"/>
  <c r="BK280"/>
  <c r="J274"/>
  <c r="J272"/>
  <c r="J228"/>
  <c r="BK212"/>
  <c r="J194"/>
  <c r="BK174"/>
  <c r="J167"/>
  <c r="J151"/>
  <c r="BK146"/>
  <c r="J142"/>
  <c r="BK139"/>
  <c i="5" r="J138"/>
  <c r="J134"/>
  <c i="4" r="J233"/>
  <c r="BK227"/>
  <c r="BK207"/>
  <c r="J203"/>
  <c r="BK190"/>
  <c r="J187"/>
  <c r="J184"/>
  <c r="J180"/>
  <c r="BK176"/>
  <c r="J172"/>
  <c r="BK160"/>
  <c r="J147"/>
  <c r="BK142"/>
  <c r="J139"/>
  <c r="BK135"/>
  <c i="3" r="BK227"/>
  <c r="J222"/>
  <c r="BK211"/>
  <c r="BK202"/>
  <c r="J181"/>
  <c r="BK160"/>
  <c r="J153"/>
  <c r="BK148"/>
  <c r="J140"/>
  <c r="BK136"/>
  <c i="2" r="BK518"/>
  <c r="BK515"/>
  <c r="BK499"/>
  <c r="BK494"/>
  <c r="J484"/>
  <c r="BK463"/>
  <c r="BK457"/>
  <c r="BK419"/>
  <c r="BK407"/>
  <c r="J393"/>
  <c r="J371"/>
  <c r="BK336"/>
  <c r="J323"/>
  <c r="J317"/>
  <c r="J315"/>
  <c r="J294"/>
  <c r="BK291"/>
  <c r="J263"/>
  <c r="J251"/>
  <c r="BK235"/>
  <c r="J229"/>
  <c r="BK224"/>
  <c r="J221"/>
  <c r="J214"/>
  <c r="J208"/>
  <c r="J204"/>
  <c r="J199"/>
  <c r="J192"/>
  <c r="BK186"/>
  <c r="J182"/>
  <c r="BK179"/>
  <c r="BK174"/>
  <c r="J158"/>
  <c r="J146"/>
  <c l="1" r="T138"/>
  <c r="T195"/>
  <c r="BK207"/>
  <c r="J207"/>
  <c r="J104"/>
  <c r="BK238"/>
  <c r="J238"/>
  <c r="J105"/>
  <c r="BK269"/>
  <c r="J269"/>
  <c r="J106"/>
  <c r="BK290"/>
  <c r="J290"/>
  <c r="J107"/>
  <c r="P493"/>
  <c r="BK523"/>
  <c i="3" r="R130"/>
  <c r="R129"/>
  <c r="P232"/>
  <c i="4" r="BK129"/>
  <c r="BK128"/>
  <c r="J128"/>
  <c r="J101"/>
  <c r="P218"/>
  <c i="6" r="R138"/>
  <c r="T187"/>
  <c r="T218"/>
  <c r="BK242"/>
  <c r="J242"/>
  <c r="J107"/>
  <c r="BK431"/>
  <c r="J431"/>
  <c r="J108"/>
  <c r="BK455"/>
  <c r="J455"/>
  <c r="J111"/>
  <c i="2" r="R138"/>
  <c r="R195"/>
  <c r="P207"/>
  <c r="T238"/>
  <c r="P269"/>
  <c r="P290"/>
  <c r="BK493"/>
  <c r="J493"/>
  <c r="J108"/>
  <c r="T523"/>
  <c r="T522"/>
  <c i="3" r="T130"/>
  <c r="T129"/>
  <c r="R232"/>
  <c i="4" r="R129"/>
  <c r="R128"/>
  <c r="R127"/>
  <c r="R218"/>
  <c i="5" r="BK126"/>
  <c r="T126"/>
  <c r="T125"/>
  <c r="T124"/>
  <c i="6" r="T138"/>
  <c r="R187"/>
  <c r="P218"/>
  <c r="T242"/>
  <c r="T431"/>
  <c r="T455"/>
  <c r="T454"/>
  <c i="7" r="R129"/>
  <c r="R128"/>
  <c r="P215"/>
  <c i="2" r="P138"/>
  <c r="P195"/>
  <c r="R207"/>
  <c r="R238"/>
  <c r="T269"/>
  <c r="T290"/>
  <c r="T493"/>
  <c r="P523"/>
  <c r="P522"/>
  <c i="3" r="BK130"/>
  <c r="BK129"/>
  <c r="J129"/>
  <c r="J101"/>
  <c r="BK232"/>
  <c r="J232"/>
  <c r="J103"/>
  <c i="4" r="T129"/>
  <c r="T128"/>
  <c r="BK218"/>
  <c r="J218"/>
  <c r="J103"/>
  <c i="5" r="P126"/>
  <c r="P125"/>
  <c r="P124"/>
  <c i="1" r="AU100"/>
  <c i="6" r="P138"/>
  <c r="P187"/>
  <c r="R218"/>
  <c r="P242"/>
  <c r="P431"/>
  <c r="P455"/>
  <c r="P454"/>
  <c i="7" r="P129"/>
  <c r="P128"/>
  <c r="P127"/>
  <c i="1" r="AU104"/>
  <c i="7" r="BK215"/>
  <c r="J215"/>
  <c r="J103"/>
  <c r="T215"/>
  <c i="8" r="P126"/>
  <c r="P125"/>
  <c r="P124"/>
  <c i="1" r="AU105"/>
  <c i="8" r="T126"/>
  <c r="T125"/>
  <c r="T124"/>
  <c i="2" r="BK138"/>
  <c r="J138"/>
  <c r="J102"/>
  <c r="BK195"/>
  <c r="J195"/>
  <c r="J103"/>
  <c r="T207"/>
  <c r="P238"/>
  <c r="R269"/>
  <c r="R290"/>
  <c r="R493"/>
  <c r="R523"/>
  <c r="R522"/>
  <c i="3" r="P130"/>
  <c r="P129"/>
  <c r="P128"/>
  <c i="1" r="AU98"/>
  <c i="3" r="T232"/>
  <c i="4" r="P129"/>
  <c r="P128"/>
  <c r="P127"/>
  <c i="1" r="AU99"/>
  <c i="4" r="T218"/>
  <c i="5" r="R126"/>
  <c r="R125"/>
  <c r="R124"/>
  <c i="6" r="BK138"/>
  <c r="J138"/>
  <c r="J102"/>
  <c r="BK187"/>
  <c r="J187"/>
  <c r="J105"/>
  <c r="BK218"/>
  <c r="J218"/>
  <c r="J106"/>
  <c r="R242"/>
  <c r="R431"/>
  <c r="R455"/>
  <c r="R454"/>
  <c i="7" r="BK129"/>
  <c r="J129"/>
  <c r="J102"/>
  <c r="T129"/>
  <c r="T128"/>
  <c r="T127"/>
  <c r="R215"/>
  <c i="8" r="BK126"/>
  <c r="J126"/>
  <c r="J100"/>
  <c r="R126"/>
  <c r="R125"/>
  <c r="R124"/>
  <c i="2" r="J95"/>
  <c r="E122"/>
  <c r="F132"/>
  <c r="BE139"/>
  <c r="BE158"/>
  <c r="BE196"/>
  <c r="BE221"/>
  <c r="BE245"/>
  <c r="BE263"/>
  <c r="BE270"/>
  <c r="BE303"/>
  <c r="BE323"/>
  <c r="BE360"/>
  <c r="BE363"/>
  <c r="BE376"/>
  <c r="BE419"/>
  <c r="BE445"/>
  <c r="BE506"/>
  <c r="BK536"/>
  <c r="J536"/>
  <c r="J112"/>
  <c i="3" r="J93"/>
  <c r="J125"/>
  <c r="BE143"/>
  <c r="BE166"/>
  <c r="BE217"/>
  <c r="BE227"/>
  <c r="BE238"/>
  <c i="4" r="E85"/>
  <c r="F96"/>
  <c r="J121"/>
  <c r="J124"/>
  <c r="BE164"/>
  <c r="BE190"/>
  <c r="BE211"/>
  <c i="5" r="F94"/>
  <c r="E112"/>
  <c r="F120"/>
  <c r="BE127"/>
  <c r="BK133"/>
  <c r="J133"/>
  <c r="J101"/>
  <c i="6" r="F95"/>
  <c r="J95"/>
  <c r="J133"/>
  <c r="BE151"/>
  <c r="BE167"/>
  <c r="BE178"/>
  <c r="BE184"/>
  <c r="BE194"/>
  <c r="BE206"/>
  <c r="BE219"/>
  <c r="BE228"/>
  <c r="BE280"/>
  <c r="BE291"/>
  <c r="BE298"/>
  <c r="BE309"/>
  <c r="BE312"/>
  <c r="BE322"/>
  <c r="BE380"/>
  <c r="BE422"/>
  <c r="BE425"/>
  <c r="BE456"/>
  <c r="BK469"/>
  <c r="J469"/>
  <c r="J112"/>
  <c i="7" r="J93"/>
  <c i="2" r="J130"/>
  <c r="F133"/>
  <c r="BE146"/>
  <c r="BE166"/>
  <c r="BE179"/>
  <c r="BE182"/>
  <c r="BE204"/>
  <c r="BE294"/>
  <c r="BE315"/>
  <c r="BE327"/>
  <c r="BE382"/>
  <c r="BE387"/>
  <c r="BE407"/>
  <c r="BE484"/>
  <c r="BE511"/>
  <c r="BE518"/>
  <c r="BE524"/>
  <c r="BK517"/>
  <c r="J517"/>
  <c r="J109"/>
  <c i="3" r="J95"/>
  <c r="E114"/>
  <c r="F124"/>
  <c r="BE131"/>
  <c r="BE160"/>
  <c r="BE171"/>
  <c r="BE176"/>
  <c r="BE202"/>
  <c r="BE233"/>
  <c r="BE249"/>
  <c r="BE263"/>
  <c i="4" r="F95"/>
  <c r="BE130"/>
  <c r="BE160"/>
  <c r="BE168"/>
  <c r="BE172"/>
  <c r="BE197"/>
  <c r="BE203"/>
  <c r="BE215"/>
  <c r="BE233"/>
  <c r="BE237"/>
  <c i="5" r="J91"/>
  <c r="J94"/>
  <c r="BK137"/>
  <c r="J137"/>
  <c r="J102"/>
  <c i="6" r="F133"/>
  <c r="BE139"/>
  <c r="BE160"/>
  <c r="BE200"/>
  <c r="BE239"/>
  <c r="BE250"/>
  <c r="BE254"/>
  <c r="BE260"/>
  <c r="BE305"/>
  <c r="BE317"/>
  <c r="BE392"/>
  <c r="BE398"/>
  <c r="BE404"/>
  <c r="BE461"/>
  <c r="BK183"/>
  <c r="J183"/>
  <c r="J104"/>
  <c i="7" r="E85"/>
  <c r="F96"/>
  <c r="J123"/>
  <c r="BE130"/>
  <c r="BE138"/>
  <c r="BE162"/>
  <c r="BE184"/>
  <c r="BE190"/>
  <c r="BE203"/>
  <c r="BE216"/>
  <c i="8" r="F93"/>
  <c r="F94"/>
  <c r="J121"/>
  <c r="BE127"/>
  <c r="BE138"/>
  <c i="2" r="BE192"/>
  <c r="BE199"/>
  <c r="BE235"/>
  <c r="BE251"/>
  <c r="BE257"/>
  <c r="BE277"/>
  <c r="BE291"/>
  <c r="BE336"/>
  <c r="BE342"/>
  <c r="BE346"/>
  <c r="BE349"/>
  <c r="BE356"/>
  <c r="BE371"/>
  <c r="BE393"/>
  <c r="BE427"/>
  <c r="BE437"/>
  <c r="BE451"/>
  <c r="BE529"/>
  <c r="BE533"/>
  <c r="BE537"/>
  <c i="3" r="F125"/>
  <c r="BE136"/>
  <c r="BE148"/>
  <c r="BE193"/>
  <c r="BE211"/>
  <c r="BK262"/>
  <c r="J262"/>
  <c r="J104"/>
  <c i="4" r="BE184"/>
  <c r="BE219"/>
  <c i="6" r="J93"/>
  <c r="E122"/>
  <c r="BE142"/>
  <c r="BE146"/>
  <c r="BE163"/>
  <c r="BE188"/>
  <c r="BE212"/>
  <c r="BE243"/>
  <c r="BE266"/>
  <c r="BE272"/>
  <c r="BE274"/>
  <c r="BE284"/>
  <c r="BE295"/>
  <c r="BE328"/>
  <c r="BE345"/>
  <c r="BE351"/>
  <c r="BE368"/>
  <c r="BE432"/>
  <c r="BE436"/>
  <c r="BE450"/>
  <c r="BE466"/>
  <c r="BK177"/>
  <c r="J177"/>
  <c r="J103"/>
  <c r="BK449"/>
  <c r="J449"/>
  <c r="J109"/>
  <c i="7" r="BE134"/>
  <c r="BE141"/>
  <c r="BE146"/>
  <c r="BE151"/>
  <c r="BE154"/>
  <c r="BE173"/>
  <c r="BE227"/>
  <c i="8" r="J91"/>
  <c r="J120"/>
  <c r="BE134"/>
  <c i="2" r="J96"/>
  <c r="BE142"/>
  <c r="BE150"/>
  <c r="BE168"/>
  <c r="BE174"/>
  <c r="BE186"/>
  <c r="BE208"/>
  <c r="BE214"/>
  <c r="BE224"/>
  <c r="BE229"/>
  <c r="BE239"/>
  <c r="BE287"/>
  <c r="BE297"/>
  <c r="BE309"/>
  <c r="BE317"/>
  <c r="BE457"/>
  <c r="BE463"/>
  <c r="BE469"/>
  <c r="BE494"/>
  <c r="BE499"/>
  <c r="BE515"/>
  <c i="3" r="BE140"/>
  <c r="BE153"/>
  <c r="BE181"/>
  <c r="BE187"/>
  <c r="BE222"/>
  <c r="BE244"/>
  <c r="BE257"/>
  <c i="4" r="J95"/>
  <c r="BE135"/>
  <c r="BE139"/>
  <c r="BE142"/>
  <c r="BE147"/>
  <c r="BE152"/>
  <c r="BE155"/>
  <c r="BE176"/>
  <c r="BE180"/>
  <c r="BE187"/>
  <c r="BE207"/>
  <c r="BE227"/>
  <c i="5" r="J93"/>
  <c r="BE130"/>
  <c r="BE134"/>
  <c r="BE138"/>
  <c i="6" r="BE174"/>
  <c r="BE361"/>
  <c r="BE386"/>
  <c r="BE441"/>
  <c r="BE445"/>
  <c r="BE470"/>
  <c i="7" r="F95"/>
  <c r="J96"/>
  <c r="BE159"/>
  <c r="BE165"/>
  <c r="BE169"/>
  <c r="BE177"/>
  <c r="BE194"/>
  <c r="BE212"/>
  <c r="BE221"/>
  <c i="8" r="E85"/>
  <c r="BE130"/>
  <c r="BK133"/>
  <c r="J133"/>
  <c r="J101"/>
  <c r="BK137"/>
  <c r="J137"/>
  <c r="J102"/>
  <c i="2" r="F39"/>
  <c i="1" r="BB97"/>
  <c i="4" r="F41"/>
  <c i="1" r="BD99"/>
  <c i="7" r="F40"/>
  <c i="1" r="BC104"/>
  <c i="5" r="J36"/>
  <c i="1" r="AW100"/>
  <c i="6" r="F41"/>
  <c i="1" r="BD103"/>
  <c i="3" r="F38"/>
  <c i="1" r="BA98"/>
  <c i="4" r="F40"/>
  <c i="1" r="BC99"/>
  <c i="7" r="F39"/>
  <c i="1" r="BB104"/>
  <c r="AS95"/>
  <c i="3" r="J38"/>
  <c i="1" r="AW98"/>
  <c i="5" r="F37"/>
  <c i="1" r="BB100"/>
  <c i="2" r="F40"/>
  <c i="1" r="BC97"/>
  <c i="4" r="F39"/>
  <c i="1" r="BB99"/>
  <c i="5" r="F39"/>
  <c i="1" r="BD100"/>
  <c i="6" r="F40"/>
  <c i="1" r="BC103"/>
  <c i="4" r="J38"/>
  <c i="1" r="AW99"/>
  <c i="6" r="F38"/>
  <c i="1" r="BA103"/>
  <c i="6" r="F39"/>
  <c i="1" r="BB103"/>
  <c r="AS101"/>
  <c i="6" r="J38"/>
  <c i="1" r="AW103"/>
  <c i="5" r="F36"/>
  <c i="1" r="BA100"/>
  <c i="3" r="F40"/>
  <c i="1" r="BC98"/>
  <c i="7" r="F41"/>
  <c i="1" r="BD104"/>
  <c i="8" r="J36"/>
  <c i="1" r="AW105"/>
  <c i="3" r="F41"/>
  <c i="1" r="BD98"/>
  <c i="4" r="F38"/>
  <c i="1" r="BA99"/>
  <c i="8" r="F36"/>
  <c i="1" r="BA105"/>
  <c i="8" r="F39"/>
  <c i="1" r="BD105"/>
  <c i="2" r="F38"/>
  <c i="1" r="BA97"/>
  <c i="3" r="F39"/>
  <c i="1" r="BB98"/>
  <c i="7" r="J38"/>
  <c i="1" r="AW104"/>
  <c i="2" r="J38"/>
  <c i="1" r="AW97"/>
  <c i="7" r="F38"/>
  <c i="1" r="BA104"/>
  <c i="8" r="F38"/>
  <c i="1" r="BC105"/>
  <c i="2" r="F41"/>
  <c i="1" r="BD97"/>
  <c i="5" r="F38"/>
  <c i="1" r="BC100"/>
  <c i="8" r="F37"/>
  <c i="1" r="BB105"/>
  <c i="4" l="1" r="T127"/>
  <c i="6" r="T137"/>
  <c r="T136"/>
  <c i="5" r="BK125"/>
  <c r="BK124"/>
  <c r="J124"/>
  <c r="J98"/>
  <c i="6" r="P137"/>
  <c r="P136"/>
  <c i="1" r="AU103"/>
  <c i="2" r="P137"/>
  <c r="P136"/>
  <c i="1" r="AU97"/>
  <c i="3" r="T128"/>
  <c r="R128"/>
  <c i="2" r="BK522"/>
  <c r="J522"/>
  <c r="J110"/>
  <c r="T137"/>
  <c r="T136"/>
  <c i="7" r="R127"/>
  <c i="2" r="R137"/>
  <c r="R136"/>
  <c i="6" r="R137"/>
  <c r="R136"/>
  <c i="2" r="J523"/>
  <c r="J111"/>
  <c i="4" r="BK127"/>
  <c r="J127"/>
  <c r="J100"/>
  <c r="J129"/>
  <c r="J102"/>
  <c i="5" r="J126"/>
  <c r="J100"/>
  <c i="6" r="BK137"/>
  <c r="BK136"/>
  <c r="J136"/>
  <c r="J100"/>
  <c r="BK454"/>
  <c r="J454"/>
  <c r="J110"/>
  <c i="2" r="BK137"/>
  <c r="J137"/>
  <c r="J101"/>
  <c i="3" r="BK128"/>
  <c r="J128"/>
  <c r="J130"/>
  <c r="J102"/>
  <c i="7" r="BK128"/>
  <c r="BK127"/>
  <c r="J127"/>
  <c i="8" r="BK125"/>
  <c r="J125"/>
  <c r="J99"/>
  <c i="1" r="AS94"/>
  <c r="AU102"/>
  <c r="AU101"/>
  <c i="3" r="J34"/>
  <c i="1" r="AG98"/>
  <c r="BB102"/>
  <c r="AX102"/>
  <c i="4" r="J37"/>
  <c i="1" r="AV99"/>
  <c r="AT99"/>
  <c i="7" r="F37"/>
  <c i="1" r="AZ104"/>
  <c r="BA96"/>
  <c r="AW96"/>
  <c r="BC102"/>
  <c r="BC101"/>
  <c r="AY101"/>
  <c i="5" r="F35"/>
  <c i="1" r="AZ100"/>
  <c i="2" r="F37"/>
  <c i="1" r="AZ97"/>
  <c i="2" r="J37"/>
  <c i="1" r="AV97"/>
  <c r="AT97"/>
  <c i="8" r="J35"/>
  <c i="1" r="AV105"/>
  <c r="AT105"/>
  <c i="8" r="F35"/>
  <c i="1" r="AZ105"/>
  <c r="AU96"/>
  <c r="AU95"/>
  <c r="AU94"/>
  <c i="7" r="J34"/>
  <c i="1" r="AG104"/>
  <c i="3" r="J37"/>
  <c i="1" r="AV98"/>
  <c r="AT98"/>
  <c r="BD96"/>
  <c r="BD95"/>
  <c r="BA102"/>
  <c r="AW102"/>
  <c i="6" r="F37"/>
  <c i="1" r="AZ103"/>
  <c i="4" r="F37"/>
  <c i="1" r="AZ99"/>
  <c r="BD102"/>
  <c r="BD101"/>
  <c i="7" r="J37"/>
  <c i="1" r="AV104"/>
  <c r="AT104"/>
  <c r="BC96"/>
  <c r="AY96"/>
  <c i="6" r="J37"/>
  <c i="1" r="AV103"/>
  <c r="AT103"/>
  <c i="3" r="F37"/>
  <c i="1" r="AZ98"/>
  <c r="BB96"/>
  <c r="BB95"/>
  <c r="AX95"/>
  <c i="5" r="J35"/>
  <c i="1" r="AV100"/>
  <c r="AT100"/>
  <c i="7" l="1" r="J43"/>
  <c i="3" r="J43"/>
  <c i="2" r="BK136"/>
  <c r="J136"/>
  <c r="J100"/>
  <c i="5" r="J125"/>
  <c r="J99"/>
  <c i="3" r="J100"/>
  <c i="7" r="J100"/>
  <c r="J128"/>
  <c r="J101"/>
  <c i="6" r="J137"/>
  <c r="J101"/>
  <c i="8" r="BK124"/>
  <c r="J124"/>
  <c i="1" r="AN98"/>
  <c r="AN104"/>
  <c r="BD94"/>
  <c r="W33"/>
  <c r="AZ96"/>
  <c r="AV96"/>
  <c r="AT96"/>
  <c r="AZ102"/>
  <c r="AV102"/>
  <c r="AT102"/>
  <c r="AX96"/>
  <c r="BA101"/>
  <c r="AW101"/>
  <c i="6" r="J34"/>
  <c i="1" r="AG103"/>
  <c r="AN103"/>
  <c r="AY102"/>
  <c i="4" r="J34"/>
  <c i="1" r="AG99"/>
  <c r="AN99"/>
  <c r="BB101"/>
  <c r="AX101"/>
  <c i="8" r="J32"/>
  <c i="1" r="AG105"/>
  <c r="AN105"/>
  <c r="BA95"/>
  <c r="AW95"/>
  <c r="BC95"/>
  <c r="BC94"/>
  <c r="W32"/>
  <c i="5" r="J32"/>
  <c i="1" r="AG100"/>
  <c r="AN100"/>
  <c i="6" l="1" r="J43"/>
  <c i="8" r="J41"/>
  <c i="4" r="J43"/>
  <c i="5" r="J41"/>
  <c i="8" r="J98"/>
  <c i="1" r="BB94"/>
  <c r="W31"/>
  <c r="AY95"/>
  <c i="2" r="J34"/>
  <c i="1" r="AG97"/>
  <c r="AN97"/>
  <c r="AY94"/>
  <c r="BA94"/>
  <c r="W30"/>
  <c r="AZ101"/>
  <c r="AV101"/>
  <c r="AT101"/>
  <c r="AG102"/>
  <c r="AN102"/>
  <c r="AZ95"/>
  <c r="AZ94"/>
  <c r="AV94"/>
  <c r="AK29"/>
  <c i="2" l="1" r="J43"/>
  <c i="1" r="AW94"/>
  <c r="AK30"/>
  <c r="AG101"/>
  <c r="AN101"/>
  <c r="W29"/>
  <c r="AX94"/>
  <c r="AG96"/>
  <c r="AG95"/>
  <c r="AG94"/>
  <c r="AK26"/>
  <c r="AV95"/>
  <c r="AT95"/>
  <c l="1" r="AN95"/>
  <c r="AN96"/>
  <c r="AK35"/>
  <c r="AT94"/>
  <c l="1" r="AN94"/>
</calcChain>
</file>

<file path=xl/sharedStrings.xml><?xml version="1.0" encoding="utf-8"?>
<sst xmlns="http://schemas.openxmlformats.org/spreadsheetml/2006/main">
  <si>
    <t>Export Komplet</t>
  </si>
  <si>
    <t/>
  </si>
  <si>
    <t>2.0</t>
  </si>
  <si>
    <t>ZAMOK</t>
  </si>
  <si>
    <t>False</t>
  </si>
  <si>
    <t>{66eeff45-c27b-41a0-86f7-5689b53bb07c}</t>
  </si>
  <si>
    <t>0,01</t>
  </si>
  <si>
    <t>21</t>
  </si>
  <si>
    <t>15</t>
  </si>
  <si>
    <t>REKAPITULACE ZAKÁZKY</t>
  </si>
  <si>
    <t xml:space="preserve">v ---  níže se nacházejí doplnkové a pomocné údaje k sestavám  --- v</t>
  </si>
  <si>
    <t>Návod na vyplnění</t>
  </si>
  <si>
    <t>0,001</t>
  </si>
  <si>
    <t>Kód:</t>
  </si>
  <si>
    <t>0702Z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</si>
  <si>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</si>
  <si>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</si>
  <si>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mostů v žst. Most n. n.</t>
  </si>
  <si>
    <t>0,1</t>
  </si>
  <si>
    <t>KSO:</t>
  </si>
  <si>
    <t>CC-CZ:</t>
  </si>
  <si>
    <t>1</t>
  </si>
  <si>
    <t>Místo:</t>
  </si>
  <si>
    <t xml:space="preserve"> </t>
  </si>
  <si>
    <t>Datum:</t>
  </si>
  <si>
    <t>18. 5. 2020</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</si>
  <si>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</si>
  <si>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</si>
  <si>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</si>
  <si>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</si>
  <si>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</si>
  <si>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</si>
  <si>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</si>
  <si>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</si>
  <si>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</si>
  <si>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</si>
  <si>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</si>
  <si>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</si>
  <si>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</si>
  <si>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</si>
  <si>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</si>
  <si>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</si>
  <si>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</si>
  <si>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</si>
  <si>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</si>
  <si>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</si>
  <si>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</si>
  <si>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</si>
  <si>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</si>
  <si>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</si>
  <si>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</si>
  <si>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</si>
  <si>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</si>
  <si>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</si>
  <si>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</si>
  <si>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</si>
  <si>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</si>
  <si>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</si>
  <si>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</si>
  <si>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</si>
  <si>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</si>
  <si>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</si>
  <si>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</si>
  <si>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</si>
  <si>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</si>
  <si>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</si>
  <si>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</si>
  <si>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</si>
  <si>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</si>
  <si>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</si>
  <si>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</si>
  <si>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</si>
  <si>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</si>
  <si>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</si>
  <si>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</si>
  <si>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</si>
  <si>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</si>
  <si>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</si>
  <si>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</si>
  <si>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</si>
  <si>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</si>
  <si>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</si>
  <si>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mostu v km 3,417</t>
  </si>
  <si>
    <t>STA</t>
  </si>
  <si>
    <t>{20cbee90-5219-45cb-945d-d5e947064006}</t>
  </si>
  <si>
    <t>2</t>
  </si>
  <si>
    <t>ZRN - km 3,417</t>
  </si>
  <si>
    <t>Soupis</t>
  </si>
  <si>
    <t>{59b4653a-f672-4eee-851e-7b995a8924a8}</t>
  </si>
  <si>
    <t>/</t>
  </si>
  <si>
    <t>km 3,417 - most</t>
  </si>
  <si>
    <t>3</t>
  </si>
  <si>
    <t>{3dbb782b-3a99-4899-9cc6-9c78d39319ca}</t>
  </si>
  <si>
    <t>002</t>
  </si>
  <si>
    <t>km 3,417 - svršek</t>
  </si>
  <si>
    <t>{acc3b762-28cb-41f9-8095-e5e9a2d12e90}</t>
  </si>
  <si>
    <t>003</t>
  </si>
  <si>
    <t>km 3,417 - svršek ČD Cargo</t>
  </si>
  <si>
    <t>{857eb390-b842-4530-b73e-4df98c0e5ee3}</t>
  </si>
  <si>
    <t>VRN - km 3,417</t>
  </si>
  <si>
    <t>{f168e448-02d4-450a-be00-c6216cb05cbc}</t>
  </si>
  <si>
    <t>Oprava mostu v km 3,418</t>
  </si>
  <si>
    <t>{d3e2fa8e-e4e9-4015-ac47-9a3a9c4013ed}</t>
  </si>
  <si>
    <t>ZRN - km 3,418</t>
  </si>
  <si>
    <t>{031aba68-6a4e-47a4-8ac9-8cf985779b81}</t>
  </si>
  <si>
    <t>km 3,418 - most</t>
  </si>
  <si>
    <t>{baa907d4-fca4-481a-931b-5e590c577de3}</t>
  </si>
  <si>
    <t>km 3,418 - svršek ČD Cargo</t>
  </si>
  <si>
    <t>{ee4d4238-2e22-4eb9-9fc1-5712ed479222}</t>
  </si>
  <si>
    <t>VRN - km 3,418</t>
  </si>
  <si>
    <t>{b488192a-83c6-4c47-8d34-1cceff4a5ca6}</t>
  </si>
  <si>
    <t>KRYCÍ LIST SOUPISU PRACÍ</t>
  </si>
  <si>
    <t>Objekt:</t>
  </si>
  <si>
    <t>001 - Oprava mostu v km 3,417</t>
  </si>
  <si>
    <t>Soupis:</t>
  </si>
  <si>
    <t>001 - ZRN - km 3,417</t>
  </si>
  <si>
    <t>Úroveň 3:</t>
  </si>
  <si>
    <t>001 - km 3,417 - most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</si>
  <si>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</si>
  <si>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</si>
  <si>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</si>
  <si>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</si>
  <si>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</si>
  <si>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</si>
  <si>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</si>
  <si>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</si>
  <si>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</si>
  <si>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</si>
  <si>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</si>
  <si>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</si>
  <si>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</si>
  <si>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</si>
  <si>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</si>
  <si>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</si>
  <si>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</si>
  <si>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</si>
  <si>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</si>
  <si>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</si>
  <si>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</si>
  <si>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</si>
  <si>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</si>
  <si>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</si>
  <si>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</si>
  <si>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</si>
  <si>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</si>
  <si>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</si>
  <si>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</si>
  <si>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</si>
  <si>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</si>
  <si>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</si>
  <si>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</si>
  <si>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</si>
  <si>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</si>
  <si>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</si>
  <si>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průměru kmene do 100 mm i s kořeny sklonu terénu do 1:5 ručně</t>
  </si>
  <si>
    <t>m2</t>
  </si>
  <si>
    <t>CS ÚRS 2020 02</t>
  </si>
  <si>
    <t>4</t>
  </si>
  <si>
    <t>926214162</t>
  </si>
  <si>
    <t>PP</t>
  </si>
  <si>
    <t>Odstranění křovin a stromů s odstraněním kořenů ručně průměru kmene do 100 mm jakékoliv plochy v rovině nebo ve svahu o sklonu do 1:5</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</si>
  <si>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</si>
  <si>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</si>
  <si>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111251111</t>
  </si>
  <si>
    <t>Drcení ořezaných větví D do 100 mm s odvozem do 20 km</t>
  </si>
  <si>
    <t>m3</t>
  </si>
  <si>
    <t>1054348161</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</si>
  <si>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</si>
  <si>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</si>
  <si>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VV</t>
  </si>
  <si>
    <t>50,0*0,02</t>
  </si>
  <si>
    <t>119001421</t>
  </si>
  <si>
    <t>Dočasné zajištění kabelů a kabelových tratí ze 3 volně ložených kabelů</t>
  </si>
  <si>
    <t>m</t>
  </si>
  <si>
    <t>1258785866</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</si>
  <si>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</si>
  <si>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</si>
  <si>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t>
  </si>
  <si>
    <t>Poznámka k položce:_x000d_
včetně přeložení s vyvěšením (bez přerušení vedení)</t>
  </si>
  <si>
    <t>122252502</t>
  </si>
  <si>
    <t>Odkopávky a prokopávky nezapažené pro spodní stavbu železnic v hornině třídy těžitelnosti I, skupiny 3 objem do 1000 m3 strojně</t>
  </si>
  <si>
    <t>1315511735</t>
  </si>
  <si>
    <t>Odkopávky a prokopávky nezapažené pro spodní stavbu železnic strojně v hornině třídy těžitelnosti I skupiny 3 přes 100 do 1 000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</si>
  <si>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přemístění výkopku v příčných profilech na vzdálenost do 15 m nebo naložení na dopravní prostředek. </t>
  </si>
  <si>
    <t>výběhy</t>
  </si>
  <si>
    <t>(7,5*2)*32,0*0,25</t>
  </si>
  <si>
    <t>svahy podél křídel</t>
  </si>
  <si>
    <t>6,5*3,0*0,5*2</t>
  </si>
  <si>
    <t>Součet</t>
  </si>
  <si>
    <t>5</t>
  </si>
  <si>
    <t>151103101</t>
  </si>
  <si>
    <t>Zřízení příložného pažení a rozepření stěn kolejového lože do 20 m2 hl do 2 m</t>
  </si>
  <si>
    <t>-1573606403</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</si>
  <si>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</si>
  <si>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</si>
  <si>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I etapa</t>
  </si>
  <si>
    <t>22,0*0,75</t>
  </si>
  <si>
    <t>II etapa</t>
  </si>
  <si>
    <t>22,0*0,75*2</t>
  </si>
  <si>
    <t>6</t>
  </si>
  <si>
    <t>151103111</t>
  </si>
  <si>
    <t>Odstranění příložného pažení a rozepření stěn kolejového lože do 20 m2 hl do 2 m</t>
  </si>
  <si>
    <t>-1513657856</t>
  </si>
  <si>
    <t>Odstranění pažení a rozepření stěn výkopu kolejového lože plochy do 20 m2 s uložením materiálu na vzdálenost do 3 m od kraje výkopu příložné, hloubky do 2 m</t>
  </si>
  <si>
    <t>7</t>
  </si>
  <si>
    <t>162432511</t>
  </si>
  <si>
    <t>Vodorovné přemístění výkopku do 2000 m pracovním vlakem</t>
  </si>
  <si>
    <t>t</t>
  </si>
  <si>
    <t>-1285238308</t>
  </si>
  <si>
    <t>Vodorovné přemístění výkopku pracovním vlakem bez naložení výkopku, avšak s jeho vyložením, pro jakoukoliv třídu těžitelnosti, na vzdálenost do 2 000 m</t>
  </si>
  <si>
    <t>Poznámka k položce:_x000d_
Pouze II etapa (kolej č.90 a č.91)_x000d_
1/3 z celkového množství</t>
  </si>
  <si>
    <t>(139,5*2)/3</t>
  </si>
  <si>
    <t>8</t>
  </si>
  <si>
    <t>162651111</t>
  </si>
  <si>
    <t>Vodorovné přemístění do 4000 m výkopku/sypaniny z horniny třídy těžitelnosti I, skupiny 1 až 3</t>
  </si>
  <si>
    <t>1280546390</t>
  </si>
  <si>
    <t>Vodorovné přemístění výkopku nebo sypaniny po suchu na obvyklém dopravním prostředku, bez naložení výkopku, avšak se složením bez rozhrnutí z horniny třídy těžitelnosti I skupiny 1 až 3 na vzdálenost přes 3 000 do 4 000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</si>
  <si>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</si>
  <si>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139,5+11,2</t>
  </si>
  <si>
    <t>9</t>
  </si>
  <si>
    <t>167151111</t>
  </si>
  <si>
    <t>Nakládání výkopku z hornin třídy těžitelnosti I, skupiny 1 až 3 přes 100 m3</t>
  </si>
  <si>
    <t>-1313305427</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</si>
  <si>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</si>
  <si>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</si>
  <si>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171201231</t>
  </si>
  <si>
    <t>Poplatek za uložení zeminy a kamení na recyklační skládce (skládkovné) kód odpadu 17 05 04</t>
  </si>
  <si>
    <t>-1861224243</t>
  </si>
  <si>
    <t>Poplatek za uložení stavebního odpadu na recyklační skládce (skládkovné) zeminy a kamení zatříděného do Katalogu odpadů pod kódem 17 05 04</t>
  </si>
  <si>
    <t xml:space="preserve">Poznámka k souboru cen:_x000d_
1. Ceny uvedené v souboru cen je doporučeno upravit podle aktuálních cen místně příslušné skládky odpadů. 2. Uložení odpadů neuvedených v souboru cen se oceňuje individuálně. </t>
  </si>
  <si>
    <t>150,7*2</t>
  </si>
  <si>
    <t>11</t>
  </si>
  <si>
    <t>174111311</t>
  </si>
  <si>
    <t>Zásyp sypaninou se zhutněním přes 3 m3 pro spodní stavbu železnic</t>
  </si>
  <si>
    <t>1888052195</t>
  </si>
  <si>
    <t>Zásyp sypaninou pro spodní stavbu železnic objemu přes 3 m3 se zhutněním</t>
  </si>
  <si>
    <t xml:space="preserve">Poznámka k souboru cen:_x000d_
1. Ceny jsou určeny pro jakoukoliv míru zhutnění. </t>
  </si>
  <si>
    <t>zásyp odvodnění a ochrana izolace</t>
  </si>
  <si>
    <t>22,0*32,0*0,1</t>
  </si>
  <si>
    <t>12</t>
  </si>
  <si>
    <t>M</t>
  </si>
  <si>
    <t>58344169</t>
  </si>
  <si>
    <t>štěrkodrť frakce 0/32 OTP ČD</t>
  </si>
  <si>
    <t>-295653831</t>
  </si>
  <si>
    <t>70,4*1,6</t>
  </si>
  <si>
    <t xml:space="preserve"> Zakládání</t>
  </si>
  <si>
    <t>13</t>
  </si>
  <si>
    <t>224111114</t>
  </si>
  <si>
    <t>Vrty maloprofilové D do 56 mm úklon do 45° hl do 25 m hor. III a IV</t>
  </si>
  <si>
    <t>1721866318</t>
  </si>
  <si>
    <t>Maloprofilové vrty průběžným sacím vrtáním průměru do 56 mm do úklonu 45° v hl 0 až 25 m v hornině tř. III a IV</t>
  </si>
  <si>
    <t>Poznámka k položce:_x000d_
Injektáž v místě vytlačeného úložného prahu O02</t>
  </si>
  <si>
    <t>14</t>
  </si>
  <si>
    <t>281601111</t>
  </si>
  <si>
    <t>Injektování vrtů nízkotlaké vzestupné s jednoduchým obturátorem tlakem do 0,6 MPa</t>
  </si>
  <si>
    <t>hod</t>
  </si>
  <si>
    <t>509520001</t>
  </si>
  <si>
    <t xml:space="preserve">Injektování  s jednoduchým obturátorem nebo bez obturátoru vzestupné, tlakem do 0,60 MPa</t>
  </si>
  <si>
    <t xml:space="preserve">Poznámka k souboru cen:_x000d_
1. Ceny nelze použít pro injektování: a) mikropilot a kotev; toto injektování se oceňuje cenami souboru cen 28. 60-21 Injektování povrchové s dvojitým obturátorem mikropilot nebo kotev,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vrtů vzestupná. 2. Ceny nelze použít pro vysokotlaké injektování injekční stanicí s automatickou registrací parametrů; toto injektování se oceňuje cenami souboru cen 282 60-31 Injektování vysokotlaké s dvojitým obturátorem. 3. Rozhodující pro volbu ceny podle výšky tlaku je maximální tlak na jednom vrtu. 4. Cena -1129 Příplatek za injektování organickými pryskyřicemi nelze použít pro vodní zkoušky vrtů. </t>
  </si>
  <si>
    <t>1,2*4</t>
  </si>
  <si>
    <t>58521133-01</t>
  </si>
  <si>
    <t>Injektážní směs</t>
  </si>
  <si>
    <t>-690728702</t>
  </si>
  <si>
    <t xml:space="preserve">Poznámka k položce:_x000d_
_x000d_
</t>
  </si>
  <si>
    <t>Svislé a kompletní konstrukce</t>
  </si>
  <si>
    <t>16</t>
  </si>
  <si>
    <t>317321118</t>
  </si>
  <si>
    <t>Mostní římsy ze ŽB C 30/37</t>
  </si>
  <si>
    <t>-611081587</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</si>
  <si>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</si>
  <si>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</si>
  <si>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římsový blok vpravo</t>
  </si>
  <si>
    <t>17,9*0,5*0,3</t>
  </si>
  <si>
    <t>17</t>
  </si>
  <si>
    <t>317353121</t>
  </si>
  <si>
    <t>Bednění mostních říms všech tvarů - zřízení</t>
  </si>
  <si>
    <t>878064597</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</si>
  <si>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</si>
  <si>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</si>
  <si>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římsa blok vpravo</t>
  </si>
  <si>
    <t>17,9*0,7</t>
  </si>
  <si>
    <t>0,5*0,3*2</t>
  </si>
  <si>
    <t>18</t>
  </si>
  <si>
    <t>317353221</t>
  </si>
  <si>
    <t>Bednění mostních říms všech tvarů - odstranění</t>
  </si>
  <si>
    <t>940941652</t>
  </si>
  <si>
    <t xml:space="preserve">Bednění mostní římsy  odstranění všech tvarů</t>
  </si>
  <si>
    <t>19</t>
  </si>
  <si>
    <t>317361116</t>
  </si>
  <si>
    <t>Výztuž mostních říms z betonářské oceli 10 505</t>
  </si>
  <si>
    <t>1559501290</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</si>
  <si>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</si>
  <si>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</si>
  <si>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2,685*80/1000</t>
  </si>
  <si>
    <t>20</t>
  </si>
  <si>
    <t>985331115</t>
  </si>
  <si>
    <t>Dodatečné vlepování betonářské výztuže D 16 mm do cementové aktivované malty včetně vyvrtání otvoru</t>
  </si>
  <si>
    <t>1898530645</t>
  </si>
  <si>
    <t>Dodatečné vlepování betonářské výztuže včetně vyvrtání a vyčištění otvoru cementovou aktivovanou maltou průměr výztuže 16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</si>
  <si>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</si>
  <si>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ukotvení římsového bloku</t>
  </si>
  <si>
    <t>35*0,5</t>
  </si>
  <si>
    <t>388995112</t>
  </si>
  <si>
    <t>Tvarovka kabelovodu HDPE do konstrukce římsy tvaru žlab s víkem</t>
  </si>
  <si>
    <t>-1951978547</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</si>
  <si>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</si>
  <si>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</si>
  <si>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Vodorovné konstrukce</t>
  </si>
  <si>
    <t>22</t>
  </si>
  <si>
    <t>451475121</t>
  </si>
  <si>
    <t>Podkladní vrstva plastbetonová samonivelační první vrstva tl 10 mm</t>
  </si>
  <si>
    <t>609982323</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</si>
  <si>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</si>
  <si>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</si>
  <si>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Ukotvení zábradlí (patní desky)</t>
  </si>
  <si>
    <t>0,2*0,24*14</t>
  </si>
  <si>
    <t>23</t>
  </si>
  <si>
    <t>451475122</t>
  </si>
  <si>
    <t>Podkladní vrstva plastbetonová samonivelační každá další vrstva tl 10 mm</t>
  </si>
  <si>
    <t>1792464039</t>
  </si>
  <si>
    <t xml:space="preserve">Podkladní vrstva plastbetonová  samonivelační, tloušťky do 10 mm každá další vrstva</t>
  </si>
  <si>
    <t>24</t>
  </si>
  <si>
    <t>457311117</t>
  </si>
  <si>
    <t>Vyrovnávací nebo spádový beton C 25/30 včetně úpravy povrchu</t>
  </si>
  <si>
    <t>155806165</t>
  </si>
  <si>
    <t xml:space="preserve">Vyrovnávací nebo spádový beton včetně úpravy povrchu  C 25/30</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</si>
  <si>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</si>
  <si>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Plovoucí deska (pod izolaci výběhy)</t>
  </si>
  <si>
    <t>7,5*32,0*0,15*2</t>
  </si>
  <si>
    <t>25</t>
  </si>
  <si>
    <t>273361412</t>
  </si>
  <si>
    <t>Výztuž základových desek ze svařovaných sítí do 6 kg/m2</t>
  </si>
  <si>
    <t>1601153753</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</si>
  <si>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</si>
  <si>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</si>
  <si>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plovoucí deska izolace</t>
  </si>
  <si>
    <t>15,0*32,0*2*5,4*1,1/1000</t>
  </si>
  <si>
    <t>26</t>
  </si>
  <si>
    <t>465513156</t>
  </si>
  <si>
    <t>Dlažba svahu u opěr z upraveného lomového žulového kamene tl 200 mm do lože C 25/30 pl do 10 m2</t>
  </si>
  <si>
    <t>1658514074</t>
  </si>
  <si>
    <t xml:space="preserve">Dlažba svahu u mostních opěr z upraveného lomového žulového kamene  s vyspárováním maltou MC 25, šíře spáry 15 mm do betonového lože C 25/30 tloušťky 200 mm, plochy do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</si>
  <si>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</si>
  <si>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vývod odvodnění izolace</t>
  </si>
  <si>
    <t>1,0*1,0*2</t>
  </si>
  <si>
    <t>Úpravy povrchů, podlahy a osazování výplní</t>
  </si>
  <si>
    <t>27</t>
  </si>
  <si>
    <t>628613223</t>
  </si>
  <si>
    <t>Protikorozní ochrana OK mostu III.tř.-základní a podkladní epoxidový, vrchní PU nátěr bez metalizace</t>
  </si>
  <si>
    <t>-424957621</t>
  </si>
  <si>
    <t>Protikorozní ochrana ocelových mostních konstrukcí včetně otryskání povrchu základní a podkladní epoxidový a vrchní polyuretanový nátěr bez metalizace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</si>
  <si>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</si>
  <si>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Obnažené spodní příruby zabetonovaných nosníků_x000d_
dl. - 7,0 m ; š. - 0,2 m_x000d_
cca 80 ks</t>
  </si>
  <si>
    <t>NK (podhled obnažené nosníky 100%)</t>
  </si>
  <si>
    <t>7,0*16,0</t>
  </si>
  <si>
    <t>28</t>
  </si>
  <si>
    <t>628613233</t>
  </si>
  <si>
    <t>Protikorozní ochrana OK mostu III. tř.- základní a podkladní epoxidový, vrchní PU nátěr s metalizací</t>
  </si>
  <si>
    <t>1025865605</t>
  </si>
  <si>
    <t>Protikorozní ochrana ocelových mostních konstrukcí včetně otryskání povrchu základní a podkladní epoxidový a vrchní polyuretanový nátěr s metalizací III. třídy</t>
  </si>
  <si>
    <t>60x60x5 madla a příčle zábradlí</t>
  </si>
  <si>
    <t>3*17,9*0,24</t>
  </si>
  <si>
    <t>70x70x8 sloupky zábradlí</t>
  </si>
  <si>
    <t>14*1,1*0,28</t>
  </si>
  <si>
    <t>patní desky zábradlí</t>
  </si>
  <si>
    <t>14*0,11</t>
  </si>
  <si>
    <t>29</t>
  </si>
  <si>
    <t>15625101</t>
  </si>
  <si>
    <t>drát metalizační Zn D 3mm</t>
  </si>
  <si>
    <t>kg</t>
  </si>
  <si>
    <t>1705897676</t>
  </si>
  <si>
    <t>18,740*1,517</t>
  </si>
  <si>
    <t>Ostatní konstrukce a práce-bourání</t>
  </si>
  <si>
    <t>30</t>
  </si>
  <si>
    <t>911121211</t>
  </si>
  <si>
    <t>Výroba ocelového zábradli při opravách mostů</t>
  </si>
  <si>
    <t>7886370</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</si>
  <si>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</si>
  <si>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</si>
  <si>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31</t>
  </si>
  <si>
    <t>911121311</t>
  </si>
  <si>
    <t>Montáž ocelového zábradli při opravách mostů</t>
  </si>
  <si>
    <t>977937369</t>
  </si>
  <si>
    <t>Oprava ocelového zábradlí svařovaného nebo šroubovaného montáž</t>
  </si>
  <si>
    <t>32</t>
  </si>
  <si>
    <t>130104R03</t>
  </si>
  <si>
    <t>úhelník ocelový rovnostranný jakost 11 375 70x70x8mm</t>
  </si>
  <si>
    <t>964828099</t>
  </si>
  <si>
    <t xml:space="preserve">Poznámka k položce:_x000d_
Hmotnost: 8,37 kg/m_x000d_
</t>
  </si>
  <si>
    <t>pro sloupky nového zábradlí:</t>
  </si>
  <si>
    <t>1,10*(4+6+4)*8,37/1000</t>
  </si>
  <si>
    <t>33</t>
  </si>
  <si>
    <t>13011066</t>
  </si>
  <si>
    <t>úhelník ocelový rovnostranný jakost 11 375 60x60x5mm</t>
  </si>
  <si>
    <t>-1182091797</t>
  </si>
  <si>
    <t>Poznámka k položce:_x000d_
Hmotnost: 4,57 kg/m</t>
  </si>
  <si>
    <t>pro madla a příčle nového zábradlí:</t>
  </si>
  <si>
    <t>17,9*3*4,57/1000</t>
  </si>
  <si>
    <t>34</t>
  </si>
  <si>
    <t>13611248</t>
  </si>
  <si>
    <t>plech ocelový hladký jakost S235JR tl 20mm tabule</t>
  </si>
  <si>
    <t>1002382431</t>
  </si>
  <si>
    <t>Poznámka k položce:_x000d_
Hmotnost 960 kg/kus</t>
  </si>
  <si>
    <t>kotevní desky 240x200:</t>
  </si>
  <si>
    <t>14*7,54/1000</t>
  </si>
  <si>
    <t>35</t>
  </si>
  <si>
    <t>936942211</t>
  </si>
  <si>
    <t>Zhotovení tabulky s letopočtem opravy mostu vložením šablony do bednění</t>
  </si>
  <si>
    <t>kus</t>
  </si>
  <si>
    <t>-1742295394</t>
  </si>
  <si>
    <t>Zhotovení tabulky s letopočtem opravy nebo větší údržby vložením šablony do bednění</t>
  </si>
  <si>
    <t>36</t>
  </si>
  <si>
    <t>936945111</t>
  </si>
  <si>
    <t>Osazení smaltovaných plechových tabulek s čísly tunelových pasů</t>
  </si>
  <si>
    <t>CS ÚRS 2020 01</t>
  </si>
  <si>
    <t>786804870</t>
  </si>
  <si>
    <t>Osazení tabulky plechové smaltované s čísly tunelových pasů</t>
  </si>
  <si>
    <t xml:space="preserve">Poznámka k souboru cen:_x000d_
1. V ceně nejsou započteny náklady na dodání tabulky, tyto náklady se oceňují ve specifikaci. </t>
  </si>
  <si>
    <t xml:space="preserve">Poznámka k položce:_x000d_
osazení pozinkovaného držáku pro uchycení bezpečnostní tabulky "POZOR ÚZKÝ PRŮŘEZ" ke krajním sloupkům zábradlí  (vpravo není dodržen VSMP)_x000d_
</t>
  </si>
  <si>
    <t>na krajní sloupky zábradlí vpravo:</t>
  </si>
  <si>
    <t>1+1</t>
  </si>
  <si>
    <t>37</t>
  </si>
  <si>
    <t>31140002</t>
  </si>
  <si>
    <t>vrut ocelový se šestihrannou hlavou ZB 6x60mm</t>
  </si>
  <si>
    <t>100 kus</t>
  </si>
  <si>
    <t>-134193360</t>
  </si>
  <si>
    <t>Poznámka k položce:_x000d_
pro připevnění pozinkovaného držáku ke sloupku zábradlí (pro uchycení bezpečnostní tabulky)</t>
  </si>
  <si>
    <t>(2+2)/100</t>
  </si>
  <si>
    <t>38</t>
  </si>
  <si>
    <t>936991111</t>
  </si>
  <si>
    <t>Odvodňovač kamenného zdiva mostu z PE potrubí DN 160 s vyvrtáním otvoru a utěsněním</t>
  </si>
  <si>
    <t>-1463712503</t>
  </si>
  <si>
    <t>Odvodňovače kamenného zdiva mostů z PE trubek DN 160 včetně utěsnění</t>
  </si>
  <si>
    <t xml:space="preserve">Poznámka k souboru cen:_x000d_
1. V cenách jsou započteny i náklady na: a) na vyvrtání otvoru pro prostup kamennou zdí, b) osazení a dodání PE trubek včetně nařezání na potřebnou délku, c) utěsnění prostupu. </t>
  </si>
  <si>
    <t>Poznámka k položce:_x000d_
Odvodnění izolace, šikmé vrty zdivem opěr</t>
  </si>
  <si>
    <t>O01 (opěra)</t>
  </si>
  <si>
    <t>2,0*5</t>
  </si>
  <si>
    <t>O02 (opěra)</t>
  </si>
  <si>
    <t>1,75*5</t>
  </si>
  <si>
    <t>39</t>
  </si>
  <si>
    <t>941111121</t>
  </si>
  <si>
    <t>Montáž lešení řadového trubkového lehkého s podlahami zatížení do 200 kg/m2 š do 1,2 m v do 10 m</t>
  </si>
  <si>
    <t>-1822994879</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</si>
  <si>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</si>
  <si>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</si>
  <si>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čelo objektu vpravo</t>
  </si>
  <si>
    <t>12,0*2,5</t>
  </si>
  <si>
    <t>40</t>
  </si>
  <si>
    <t>941111221</t>
  </si>
  <si>
    <t>Příplatek k lešení řadovému trubkovému lehkému s podlahami š 1,2 m v 10 m za první a ZKD den použití</t>
  </si>
  <si>
    <t>176383589</t>
  </si>
  <si>
    <t xml:space="preserve">Montáž lešení řadového trubkového lehkého pracovního s podlahami  s provozním zatížením tř. 3 do 200 kg/m2 Příplatek za první a každý další den použití lešení k ceně -1121</t>
  </si>
  <si>
    <t>30,0*30</t>
  </si>
  <si>
    <t>41</t>
  </si>
  <si>
    <t>941111821</t>
  </si>
  <si>
    <t>Demontáž lešení řadového trubkového lehkého s podlahami zatížení do 200 kg/m2 š do 1,2 m v do 10 m</t>
  </si>
  <si>
    <t>-1991953950</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</si>
  <si>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</si>
  <si>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</si>
  <si>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42</t>
  </si>
  <si>
    <t>943211111</t>
  </si>
  <si>
    <t>Montáž lešení prostorového rámového lehkého s podlahami zatížení do 200 kg/m2 v do 10 m</t>
  </si>
  <si>
    <t>1401351282</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</si>
  <si>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</si>
  <si>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</si>
  <si>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otvor mostu</t>
  </si>
  <si>
    <t>3,9*32,0*(4,4-1,7)</t>
  </si>
  <si>
    <t>3,1*32,0*(2,8-1,7)</t>
  </si>
  <si>
    <t>43</t>
  </si>
  <si>
    <t>943211211</t>
  </si>
  <si>
    <t>Příplatek k lešení prostorovému rámovému lehkému s podlahami v do 10 m za první a ZKD den použití</t>
  </si>
  <si>
    <t>43980637</t>
  </si>
  <si>
    <t xml:space="preserve">Montáž lešení prostorového rámového lehkého pracovního s podlahami  Příplatek za první a každý další den použití lešení k ceně -1111</t>
  </si>
  <si>
    <t>446,080*30</t>
  </si>
  <si>
    <t>44</t>
  </si>
  <si>
    <t>943211811</t>
  </si>
  <si>
    <t>Demontáž lešení prostorového rámového lehkého s podlahami zatížení do 200 kg/m2 v do 10 m</t>
  </si>
  <si>
    <t>-1945666740</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</si>
  <si>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</si>
  <si>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</si>
  <si>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45</t>
  </si>
  <si>
    <t>952904111</t>
  </si>
  <si>
    <t>Čištění mostních objektů - strojní odstranění nánosů z otvorů</t>
  </si>
  <si>
    <t>-772663680</t>
  </si>
  <si>
    <t>Čištění mostních objektů odstranění nánosů z otvorů strojně</t>
  </si>
  <si>
    <t xml:space="preserve">Poznámka k souboru cen:_x000d_
1. Množství měrných jednotek se určuje: a) u otvorů, vtoků a výtoků v m3 jejich objemu, b) u odvodňovačů v m jejich délky. </t>
  </si>
  <si>
    <t>cesta v otvoru</t>
  </si>
  <si>
    <t>32,0*3,0*0,05</t>
  </si>
  <si>
    <t>vodoteč</t>
  </si>
  <si>
    <t>32,0*4,0*0,05</t>
  </si>
  <si>
    <t>46</t>
  </si>
  <si>
    <t>953965132</t>
  </si>
  <si>
    <t>Kotevní šroub pro chemické kotvy M 16 dl 260 mm</t>
  </si>
  <si>
    <t>278141831</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</si>
  <si>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</si>
  <si>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</si>
  <si>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šrouby do patních desek nového zábradlí nerez kvality A4:</t>
  </si>
  <si>
    <t>14*4</t>
  </si>
  <si>
    <t>47</t>
  </si>
  <si>
    <t>963051111</t>
  </si>
  <si>
    <t>Bourání mostní nosné konstrukce z ŽB</t>
  </si>
  <si>
    <t>-1448630682</t>
  </si>
  <si>
    <t>Bourání mostních konstrukcí nosných konstrukcí ze železového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</si>
  <si>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</si>
  <si>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17,9*0,5*0,25</t>
  </si>
  <si>
    <t>48</t>
  </si>
  <si>
    <t>966075141</t>
  </si>
  <si>
    <t>Odstranění kovového zábradlí vcelku</t>
  </si>
  <si>
    <t>-768513032</t>
  </si>
  <si>
    <t>Odstranění různých konstrukcí na mostech kovového zábradlí vcelku</t>
  </si>
  <si>
    <t>Poznámka k položce:_x000d_
výzisk SMT</t>
  </si>
  <si>
    <t>odstranění zábradlí vpravo včetně demontáže bezpečnostních tabulek "POZOR ÚZKÝ PRŮŘEZ" s držáky:</t>
  </si>
  <si>
    <t>17,9</t>
  </si>
  <si>
    <t>49</t>
  </si>
  <si>
    <t>985112123</t>
  </si>
  <si>
    <t>Odsekání degradovaného betonu líce kleneb a podhledů tl do 50 mm</t>
  </si>
  <si>
    <t>943894113</t>
  </si>
  <si>
    <t>Odsekání degradovaného betonu líce kleneb a podhledů, tloušťky přes 30 do 50 mm</t>
  </si>
  <si>
    <t xml:space="preserve">Poznámka k souboru cen:_x000d_
1. V ceně -2111 až -2133 jsou započteny i náklady na odstranění degradovaného betonu ručním pneumatickým kladivem s dočištěním k obnažení betonářské výztuže a jejím ručním očištěním. </t>
  </si>
  <si>
    <t>NK (podhled)</t>
  </si>
  <si>
    <t>7,0*32,0</t>
  </si>
  <si>
    <t>50</t>
  </si>
  <si>
    <t>985121122</t>
  </si>
  <si>
    <t>Tryskání degradovaného betonu stěn a rubu kleneb vodou pod tlakem do 1250 barů</t>
  </si>
  <si>
    <t>-298269298</t>
  </si>
  <si>
    <t>Tryskání degradovaného betonu stěn, rubu kleneb a podlah vodou pod tlakem přes 300 do 1 250 barů</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</si>
  <si>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</si>
  <si>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O01 opěra</t>
  </si>
  <si>
    <t>32,0*4,4</t>
  </si>
  <si>
    <t>O02 opěra</t>
  </si>
  <si>
    <t>32,0*2,8</t>
  </si>
  <si>
    <t>O01+O02 pravá křídla</t>
  </si>
  <si>
    <t>3,5*4,5*0,6</t>
  </si>
  <si>
    <t>NK čelo desky</t>
  </si>
  <si>
    <t>7,85*0,85</t>
  </si>
  <si>
    <t>původní deska (izolace)</t>
  </si>
  <si>
    <t>8,3*32,0</t>
  </si>
  <si>
    <t>51</t>
  </si>
  <si>
    <t>985311111</t>
  </si>
  <si>
    <t>Reprofilace stěn cementovými sanačními maltami tl 10 mm</t>
  </si>
  <si>
    <t>260708729</t>
  </si>
  <si>
    <t>Reprofilace betonu sanačními maltami na cementové bázi ručně stěn, tloušťky do 10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</si>
  <si>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</si>
  <si>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O01 opěra (60%)</t>
  </si>
  <si>
    <t>32,0*4,4*0,6</t>
  </si>
  <si>
    <t>O02 opěra (60%)</t>
  </si>
  <si>
    <t>32,0*2,8*0,6</t>
  </si>
  <si>
    <t>O01+O02 pravá křídla (60%)</t>
  </si>
  <si>
    <t>NK čelo desky (100%)</t>
  </si>
  <si>
    <t>52</t>
  </si>
  <si>
    <t>985311112</t>
  </si>
  <si>
    <t>Reprofilace stěn cementovými sanačními maltami tl 20 mm</t>
  </si>
  <si>
    <t>1226620531</t>
  </si>
  <si>
    <t>Reprofilace betonu sanačními maltami na cementové bázi ručně stěn, tloušťky přes 10 do 20 mm</t>
  </si>
  <si>
    <t>O01 opěra (20%)</t>
  </si>
  <si>
    <t>32,0*4,4*0,2</t>
  </si>
  <si>
    <t>O02 opěra (20%)</t>
  </si>
  <si>
    <t>32,0*2,8*0,2</t>
  </si>
  <si>
    <t>53</t>
  </si>
  <si>
    <t>985311113</t>
  </si>
  <si>
    <t>Reprofilace stěn cementovými sanačními maltami tl 30 mm</t>
  </si>
  <si>
    <t>1307669551</t>
  </si>
  <si>
    <t>Reprofilace betonu sanačními maltami na cementové bázi ručně stěn, tloušťky přes 20 do 30 mm</t>
  </si>
  <si>
    <t>O01 opěra (10%)</t>
  </si>
  <si>
    <t>32,0*4,4*0,1</t>
  </si>
  <si>
    <t>O02 opěra (10%)</t>
  </si>
  <si>
    <t>32,0*2,8*0,1</t>
  </si>
  <si>
    <t>O01+O02 pravá křídla (40%)</t>
  </si>
  <si>
    <t>3,5*4,5*0,4</t>
  </si>
  <si>
    <t>54</t>
  </si>
  <si>
    <t>985311115</t>
  </si>
  <si>
    <t>Reprofilace stěn cementovými sanačními maltami tl 50 mm</t>
  </si>
  <si>
    <t>-2136949395</t>
  </si>
  <si>
    <t>Reprofilace betonu sanačními maltami na cementové bázi ručně stěn, tloušťky přes 40 do 50 mm</t>
  </si>
  <si>
    <t>55</t>
  </si>
  <si>
    <t>985311211</t>
  </si>
  <si>
    <t>Reprofilace líce kleneb a podhledů cementovými sanačními maltami tl 10 mm</t>
  </si>
  <si>
    <t>1044121848</t>
  </si>
  <si>
    <t>Reprofilace betonu sanačními maltami na cementové bázi ručně líce kleneb a podhledů, tloušťky do 10 mm</t>
  </si>
  <si>
    <t>NK (podhled mezi nosníky 40%)</t>
  </si>
  <si>
    <t>7,0*16,0*0,4</t>
  </si>
  <si>
    <t>56</t>
  </si>
  <si>
    <t>985311212</t>
  </si>
  <si>
    <t>Reprofilace líce kleneb a podhledů cementovými sanačními maltami tl 20 mm</t>
  </si>
  <si>
    <t>2075896832</t>
  </si>
  <si>
    <t>Reprofilace betonu sanačními maltami na cementové bázi ručně líce kleneb a podhledů, tloušťky přes 10 do 20 mm</t>
  </si>
  <si>
    <t>57</t>
  </si>
  <si>
    <t>985311213</t>
  </si>
  <si>
    <t>Reprofilace líce kleneb a podhledů cementovými sanačními maltami tl 30 mm</t>
  </si>
  <si>
    <t>565835227</t>
  </si>
  <si>
    <t>Reprofilace betonu sanačními maltami na cementové bázi ručně líce kleneb a podhledů, tloušťky přes 20 do 30 mm</t>
  </si>
  <si>
    <t>NK (podhled mezi nosníky 20%)</t>
  </si>
  <si>
    <t>7,0*16,0*0,2</t>
  </si>
  <si>
    <t>58</t>
  </si>
  <si>
    <t>985311311</t>
  </si>
  <si>
    <t>Reprofilace rubu kleneb a podlah cementovými sanačními maltami tl 10 mm</t>
  </si>
  <si>
    <t>1041697101</t>
  </si>
  <si>
    <t>Reprofilace betonu sanačními maltami na cementové bázi ručně rubu kleneb a podlah, tloušťky do 10 mm</t>
  </si>
  <si>
    <t>původní deska (vyspravení pro izolaci 40%)</t>
  </si>
  <si>
    <t>8,3*32,0*0,4</t>
  </si>
  <si>
    <t>59</t>
  </si>
  <si>
    <t>985323111</t>
  </si>
  <si>
    <t>Spojovací můstek reprofilovaného betonu na cementové bázi tl 1 mm</t>
  </si>
  <si>
    <t>-295551825</t>
  </si>
  <si>
    <t>Spojovací můstek reprofilovaného betonu na cementové bázi, tloušťky 1 mm</t>
  </si>
  <si>
    <t>3,5*4,5</t>
  </si>
  <si>
    <t>NK (z podhledu mezi nosníky)</t>
  </si>
  <si>
    <t>60</t>
  </si>
  <si>
    <t>985422323</t>
  </si>
  <si>
    <t>Injektáž trhlin š do 5 mm v ŽB kcích tl do 300 mm aktivovanou cementovou maltou včetně vrtů</t>
  </si>
  <si>
    <t>-440755482</t>
  </si>
  <si>
    <t>Injektáž trhlin v betonových nebo železobetonových konstrukcích nízkotlaká do 0,6 MP s injektážními jehlami vloženými do vrtů včetně jejich vyvrtání aktivovanou cementovou maltou šířka trhlin přes 2 do 5 mm tloušťka konstrukce přes 200 do 300 mm</t>
  </si>
  <si>
    <t xml:space="preserve">Poznámka k souboru cen:_x000d_
1. Šířka trhlin je určena šířkou trhliny na povrchu konstrukce. 2. Množství měrných jednotek se určuje v m délky trhliny. 3. Cenami lze oceňovat injektáž suchých trhlin. Injektáž mokrých trhlin a trhlin s tlakovou vodou se oceňuje individuálně. 4. V cenách jsou započteny i náklady na: a) vyčištění trhlin, b) úpravu trhlin před injektáží epoxidem (temování). 5. V cenách -2111 až -2323 jsou započteny i náklady na: a) vyvrtání otvorů pro injektážní jehly včetně vyčištění vrtu - je uvažováno 6 vrtů na 1 m trhliny, b) hrubé zapravení otvorů po injektážních jehlách. 6. V cenách nejsou započteny náklady na zednické zapravení trhlin a opravu omítek, které se oceňují cenami katalogu 801-4 Budovy a haly - oprava a údržba. </t>
  </si>
  <si>
    <t>Poznámka k položce:_x000d_
Injektáž trhlin různých délek_x000d_
(trhliny svislé. šikmé a vodorovné)</t>
  </si>
  <si>
    <t>O01 opěra + pravé křídlo</t>
  </si>
  <si>
    <t>38,0+64,0+20,0+5,0</t>
  </si>
  <si>
    <t>O02 opěra + pravé křídlo</t>
  </si>
  <si>
    <t>35,0+64,0+5,0</t>
  </si>
  <si>
    <t>997</t>
  </si>
  <si>
    <t>Přesun sutě</t>
  </si>
  <si>
    <t>61</t>
  </si>
  <si>
    <t>997013862</t>
  </si>
  <si>
    <t xml:space="preserve">Poplatek za uložení stavebního odpadu na recyklační skládce (skládkovné) z armovaného betonu kód odpadu  17 01 01</t>
  </si>
  <si>
    <t>-6802165</t>
  </si>
  <si>
    <t>Poplatek za uložení stavebního odpadu na recyklační skládce (skládkovné) z armovaného betonu zatříděného do Katalogu odpadů pod kódem 17 01 01</t>
  </si>
  <si>
    <t>z bourání římsového bloku:</t>
  </si>
  <si>
    <t>5,371</t>
  </si>
  <si>
    <t>62</t>
  </si>
  <si>
    <t>997013873</t>
  </si>
  <si>
    <t>1319955729</t>
  </si>
  <si>
    <t>76,016-5,371-0,322</t>
  </si>
  <si>
    <t>nánosy z čištění:</t>
  </si>
  <si>
    <t>11,2*2</t>
  </si>
  <si>
    <t>63</t>
  </si>
  <si>
    <t>997211511</t>
  </si>
  <si>
    <t>Vodorovná doprava suti po suchu na vzdálenost do 1 km</t>
  </si>
  <si>
    <t>801239587</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</si>
  <si>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</si>
  <si>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</si>
  <si>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suť včetně odstraněného zábradlí (do kovošrotu):</t>
  </si>
  <si>
    <t>5,371+92,723+0,322</t>
  </si>
  <si>
    <t>64</t>
  </si>
  <si>
    <t>997211519</t>
  </si>
  <si>
    <t>Příplatek ZKD 1 km u vodorovné dopravy suti</t>
  </si>
  <si>
    <t>-507688397</t>
  </si>
  <si>
    <t xml:space="preserve">Vodorovná doprava suti nebo vybouraných hmot  suti se složením a hrubým urovnáním, na vzdálenost Příplatek k ceně za každý další i započatý 1 km přes 1 km</t>
  </si>
  <si>
    <t>98,416*3</t>
  </si>
  <si>
    <t>65</t>
  </si>
  <si>
    <t>997211611</t>
  </si>
  <si>
    <t>Nakládání suti na dopravní prostředky pro vodorovnou dopravu</t>
  </si>
  <si>
    <t>1544967744</t>
  </si>
  <si>
    <t xml:space="preserve">Nakládání suti nebo vybouraných hmot  na dopravní prostředky pro vodorovnou dopravu suti</t>
  </si>
  <si>
    <t>998</t>
  </si>
  <si>
    <t>Přesun hmot</t>
  </si>
  <si>
    <t>66</t>
  </si>
  <si>
    <t>998212111</t>
  </si>
  <si>
    <t>Přesun hmot pro mosty zděné, monolitické betonové nebo ocelové v do 20 m</t>
  </si>
  <si>
    <t>1145447557</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</si>
  <si>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</si>
  <si>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</si>
  <si>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Poznámka k položce:_x000d_
Dobrý přístup k mostu, zprava trati z areálu ČD Cargo.</t>
  </si>
  <si>
    <t>PSV</t>
  </si>
  <si>
    <t>Práce a dodávky PSV</t>
  </si>
  <si>
    <t>711</t>
  </si>
  <si>
    <t>Izolace proti vodě, vlhkosti a plynům</t>
  </si>
  <si>
    <t>67</t>
  </si>
  <si>
    <t>711-R00</t>
  </si>
  <si>
    <t>Dodávka + montáž vodotěsné izolace schváleného typu - SVI (přípravná, vodotěsná asfaltová a ochranná vrstva)</t>
  </si>
  <si>
    <t>384172160</t>
  </si>
  <si>
    <t>Poznámka k položce:_x000d_
SVI vytažena cca 2,0m před a za římsu (na pravé straně)_x000d_
SVI konec mezi kolejí č.91 č.92</t>
  </si>
  <si>
    <t>22,0*32,0</t>
  </si>
  <si>
    <t>68</t>
  </si>
  <si>
    <t>711-R01</t>
  </si>
  <si>
    <t>Dodávka + montáž přichycení SVI nerezovou lištou včetně navrtání, osazení hmoždinek a zatmelení</t>
  </si>
  <si>
    <t>-952631744</t>
  </si>
  <si>
    <t>Poznámka k položce:_x000d_
římsa vpravo objektu</t>
  </si>
  <si>
    <t>18,0</t>
  </si>
  <si>
    <t>69</t>
  </si>
  <si>
    <t>998711201</t>
  </si>
  <si>
    <t>Přesun hmot procentní pro izolace proti vodě, vlhkosti a plynům v objektech v do 6 m</t>
  </si>
  <si>
    <t>%</t>
  </si>
  <si>
    <t>-473844881</t>
  </si>
  <si>
    <t xml:space="preserve">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</si>
  <si>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</si>
  <si>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</si>
  <si>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 xml:space="preserve"> Dokončovací práce</t>
  </si>
  <si>
    <t>70</t>
  </si>
  <si>
    <t>783009401</t>
  </si>
  <si>
    <t>Bezpečnostní šrafování stěn nebo svislých ploch rovných</t>
  </si>
  <si>
    <t>-493676175</t>
  </si>
  <si>
    <t xml:space="preserve">Poznámka k souboru cen:_x000d_
1. Cenu -9421 lze použít pro nátěr schodišťových apod. hran, kdy celková šířka natírané plochy nepřesáhne 100 mm. </t>
  </si>
  <si>
    <t>Poznámka k položce:_x000d_
vpravo není dodržen VSMP</t>
  </si>
  <si>
    <t>krajní sloupky zábradlí vpravo:</t>
  </si>
  <si>
    <t>0,07*1,1*2</t>
  </si>
  <si>
    <t>002 - km 3,417 - svršek</t>
  </si>
  <si>
    <t xml:space="preserve">    5 - Komunikace</t>
  </si>
  <si>
    <t>OST - Ostatní</t>
  </si>
  <si>
    <t>VRN - Vedlejší rozpočtové náklady</t>
  </si>
  <si>
    <t>Komunikace</t>
  </si>
  <si>
    <t>5905023030</t>
  </si>
  <si>
    <t>Úprava povrchu stezky rozprostřením štěrkodrtě přes 5 do 10 cm</t>
  </si>
  <si>
    <t>Sborník UOŽI 01 2020</t>
  </si>
  <si>
    <t>-1979695829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</si>
  <si>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</si>
  <si>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 2. V cenách nejsou obsaženy náklady na dodávku drtě.</t>
  </si>
  <si>
    <t>Poznámka k položce:_x000d_
SŽDC - kolej č.91, kolej č.90, kolej č.89, kolej č.88, kolej č.87</t>
  </si>
  <si>
    <t>3,0*23,0*5</t>
  </si>
  <si>
    <t>5905025010</t>
  </si>
  <si>
    <t>Doplnění stezky štěrkodrtí ojediněle ručně</t>
  </si>
  <si>
    <t>-1049507760</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</si>
  <si>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</si>
  <si>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</si>
  <si>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345,0*0,1</t>
  </si>
  <si>
    <t>5955101025</t>
  </si>
  <si>
    <t>Kamenivo drcené drť frakce 4/8</t>
  </si>
  <si>
    <t>-88244211</t>
  </si>
  <si>
    <t>34,500*1,6</t>
  </si>
  <si>
    <t>5905055010</t>
  </si>
  <si>
    <t>Odstranění stávajícího kolejového lože odtěžením v koleji</t>
  </si>
  <si>
    <t>-461603495</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</si>
  <si>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</si>
  <si>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</si>
  <si>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23,0*(32,0-5,0)*0,45</t>
  </si>
  <si>
    <t>5905060010</t>
  </si>
  <si>
    <t>Zřízení nového kolejového lože v koleji</t>
  </si>
  <si>
    <t>-802369467</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</si>
  <si>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</si>
  <si>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</si>
  <si>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SŽDC - kolej č.91, kolej č.90, kolej č.89, kolej č.88, kolej č.87_x000d_
včetně hutnění kolejového lože po vrstvách</t>
  </si>
  <si>
    <t>5955101000</t>
  </si>
  <si>
    <t>Kamenivo drcené štěrk frakce 31,5/63 třídy BI</t>
  </si>
  <si>
    <t>-1774363999</t>
  </si>
  <si>
    <t>kolejové loýe</t>
  </si>
  <si>
    <t>279,450*1,603</t>
  </si>
  <si>
    <t>konsolidační podbití</t>
  </si>
  <si>
    <t>70,0*1,603</t>
  </si>
  <si>
    <t>5905105010</t>
  </si>
  <si>
    <t>Doplnění KL kamenivem ojediněle ručně v koleji</t>
  </si>
  <si>
    <t>818784564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</si>
  <si>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</si>
  <si>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</si>
  <si>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Poznámka k položce:_x000d_
konsolidační podbití cca po 1/2 roce_x000d_
pouze koleje SŽDC - č.91, č.90, č.89, č.88, č.87</t>
  </si>
  <si>
    <t>2x vúz Sa</t>
  </si>
  <si>
    <t>2*35,0</t>
  </si>
  <si>
    <t>5906130390</t>
  </si>
  <si>
    <t>Montáž kolejového roštu v ose koleje pražce betonové vystrojené tv. S49 rozdělení "d"</t>
  </si>
  <si>
    <t>km</t>
  </si>
  <si>
    <t>-380653769</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</si>
  <si>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</si>
  <si>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 2. V cenách nejsou obsaženy náklady na dodávku materiálu.</t>
  </si>
  <si>
    <t>23,0*5/1000</t>
  </si>
  <si>
    <t>5906140200</t>
  </si>
  <si>
    <t>Demontáž kolejového roštu koleje v ose koleje pražce betonové tv. S49 rozdělení "d"</t>
  </si>
  <si>
    <t>1156638978</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</si>
  <si>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</si>
  <si>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</si>
  <si>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5907050120</t>
  </si>
  <si>
    <t>Dělení kolejnic kyslíkem tv. S49</t>
  </si>
  <si>
    <t>1615368897</t>
  </si>
  <si>
    <t>Dělení kolejnic kyslíkem tv. S49. Poznámka: 1. V cenách jsou započteny náklady na manipulaci, podložení, označení a provedení řezu kolejnice.</t>
  </si>
  <si>
    <t>Poznámka k souboru cen:_x000d_
1. V cenách jsou započteny náklady na manipulaci, podložení, označení a provedení řezu kolejnice.</t>
  </si>
  <si>
    <t>5*4</t>
  </si>
  <si>
    <t>5909010030</t>
  </si>
  <si>
    <t>Ojedinělé ruční podbití pražců příčných betonových</t>
  </si>
  <si>
    <t>-1334577086</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</si>
  <si>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</si>
  <si>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</si>
  <si>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I ETAPA</t>
  </si>
  <si>
    <t>koleje SŽDC č.87, č.88, č.89</t>
  </si>
  <si>
    <t>3*38</t>
  </si>
  <si>
    <t>5909030020</t>
  </si>
  <si>
    <t>Následná úprava GPK koleje směrové a výškové uspořádání pražce betonové</t>
  </si>
  <si>
    <t>761427383</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</si>
  <si>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</si>
  <si>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</si>
  <si>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Linka ASP+PUŠL (denní výkon-1,6km)</t>
  </si>
  <si>
    <t>1,6</t>
  </si>
  <si>
    <t>5909031020</t>
  </si>
  <si>
    <t>Úprava GPK koleje směrové a výškové uspořádání pražce betonové</t>
  </si>
  <si>
    <t>-906065059</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</si>
  <si>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</si>
  <si>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</si>
  <si>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Na konci II etapy úprava GPK všech kolejí denní výkon linky ASPv+PUŠL):_x000d_
koleje SŽDC - č.91, č.90, č.89, č.88, č.87_x000d_
a zároveň koleje (vyhybky) ČD Cargo - č.86 a č.83</t>
  </si>
  <si>
    <t xml:space="preserve">využití nasazené linky ASPv+PUŠL (denní výkon-800m ve výhybkách) také pro koleje SŽDC: </t>
  </si>
  <si>
    <t>odpočet části výkonu pro výhybky ČD Cargo (2*100m = 1/4 výkonu):</t>
  </si>
  <si>
    <t>(1,6*1/4)*-1</t>
  </si>
  <si>
    <t>5909050010</t>
  </si>
  <si>
    <t>Stabilizace kolejového lože koleje nově zřízeného nebo čistého</t>
  </si>
  <si>
    <t>-1428019521</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</si>
  <si>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</si>
  <si>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</si>
  <si>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 xml:space="preserve">využití stabilizátoru (denní výkon-800m ve výhybkách) také pro koleje SŽDC: </t>
  </si>
  <si>
    <t>5909050020</t>
  </si>
  <si>
    <t>Stabilizace kolejového lože koleje stávajícího</t>
  </si>
  <si>
    <t>2090559934</t>
  </si>
  <si>
    <t>Stabilizace kolejového lože koleje stávajícího. Poznámka: 1. V cenách jsou započteny náklady na stabilizaci v režimu s řízeným (konstantním) poklesem včetně měření a předání tištěných výstupů.</t>
  </si>
  <si>
    <t>(denní výkon-1,6km)</t>
  </si>
  <si>
    <t>5910020130</t>
  </si>
  <si>
    <t>Svařování kolejnic termitem plný předehřev standardní spára svar jednotlivý tv. S49</t>
  </si>
  <si>
    <t>svar</t>
  </si>
  <si>
    <t>-938344447</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</si>
  <si>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</si>
  <si>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</si>
  <si>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</si>
  <si>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</si>
  <si>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463127246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</si>
  <si>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</si>
  <si>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</si>
  <si>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20/2</t>
  </si>
  <si>
    <t>5910040220</t>
  </si>
  <si>
    <t>Umožnění volné dilatace kolejnice bez demontáže nebo montáže upevňovadel s osazením a odstraněním kluzných podložek rozdělení pražců "d"</t>
  </si>
  <si>
    <t>-1236330164</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</si>
  <si>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</si>
  <si>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</si>
  <si>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(23,0*2*5)+(50,0*4*5)</t>
  </si>
  <si>
    <t>OST</t>
  </si>
  <si>
    <t>Ostatní</t>
  </si>
  <si>
    <t>9902100100</t>
  </si>
  <si>
    <t>Doprava obousměrná (např. dodávek z vlastních zásob zhotovitele nebo objednatele nebo výzisku) mechanizací o nosnosti přes 3,5 t sypanin (kameniva, písku, suti, dlažebních kostek, atd.) do 10 km</t>
  </si>
  <si>
    <t>512</t>
  </si>
  <si>
    <t>754822501</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</si>
  <si>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</si>
  <si>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</si>
  <si>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odtěžený štěrk z KL:</t>
  </si>
  <si>
    <t>279,450*2</t>
  </si>
  <si>
    <t>9902100200</t>
  </si>
  <si>
    <t>Doprava obousměrná (např. dodávek z vlastních zásob zhotovitele nebo objednatele nebo výzisku) mechanizací o nosnosti přes 3,5 t sypanin (kameniva, písku, suti, dlažebních kostek, atd.) do 20 km</t>
  </si>
  <si>
    <t>1486479494</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</si>
  <si>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</si>
  <si>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</si>
  <si>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nový štěrk</t>
  </si>
  <si>
    <t>55,200+560,168</t>
  </si>
  <si>
    <t>9902900100</t>
  </si>
  <si>
    <t>Naložení sypanin, drobného kusového materiálu, suti</t>
  </si>
  <si>
    <t>955792567</t>
  </si>
  <si>
    <t xml:space="preserve">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</si>
  <si>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</si>
  <si>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položce:_x000d_
pouze kolej.lože v II etapě - koleje č.90 a č.91</t>
  </si>
  <si>
    <t>(23,0*10,0*0,45)*2</t>
  </si>
  <si>
    <t>9903200100</t>
  </si>
  <si>
    <t>Přeprava mechanizace na místo prováděných prací o hmotnosti přes 12 t přes 50 do 100 km</t>
  </si>
  <si>
    <t>-883901181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</si>
  <si>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</si>
  <si>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</si>
  <si>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 xml:space="preserve">na konci II etapy - doprava ASP a PUŠL (denní výkon koleje SŽDC+ČD Cargo) </t>
  </si>
  <si>
    <t>1+1+1</t>
  </si>
  <si>
    <t>cca po 1/2 roce - doprava ASP (propracování kolejí SŽDC)</t>
  </si>
  <si>
    <t>9909000700</t>
  </si>
  <si>
    <t>Poplatek za recyklaci kameniva</t>
  </si>
  <si>
    <t>-1189566933</t>
  </si>
  <si>
    <t xml:space="preserve">Poplatek za recyklaci kameniva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</si>
  <si>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</si>
  <si>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VRN</t>
  </si>
  <si>
    <t>Vedlejší rozpočtové náklady</t>
  </si>
  <si>
    <t>021211001</t>
  </si>
  <si>
    <t>Průzkumné práce pro opravy Doplňující laboratorní rozbor kontaminace zeminy nebo kol. lože</t>
  </si>
  <si>
    <t>1922102727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</si>
  <si>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</si>
  <si>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</si>
  <si>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u odtěženého štěrku z KL k odvozu k recyklaci:</t>
  </si>
  <si>
    <t>003 - km 3,417 - svršek ČD Cargo</t>
  </si>
  <si>
    <t>1296938904</t>
  </si>
  <si>
    <t xml:space="preserve">Poznámka k položce:_x000d_
ČD Cargo -  kolej č.86 (vyhybka č.278)</t>
  </si>
  <si>
    <t>2,0*23,0</t>
  </si>
  <si>
    <t>423761819</t>
  </si>
  <si>
    <t>46,0*0,1</t>
  </si>
  <si>
    <t>-178445234</t>
  </si>
  <si>
    <t>4,600*1,6</t>
  </si>
  <si>
    <t>5905055020</t>
  </si>
  <si>
    <t>Odstranění stávajícího kolejového lože odtěžením ve výhybce</t>
  </si>
  <si>
    <t>-19326238</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</si>
  <si>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</si>
  <si>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23,0*5,0*0,45</t>
  </si>
  <si>
    <t>5905060020</t>
  </si>
  <si>
    <t>Zřízení nového kolejového lože ve výhybce</t>
  </si>
  <si>
    <t>-963581799</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</si>
  <si>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</si>
  <si>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Poznámka k položce:_x000d_
ČD Cargo -  kolej č.86 (vyhybka č.278)_x000d_
včetně hutnění kolejového lože po vrstvách</t>
  </si>
  <si>
    <t>-1589965158</t>
  </si>
  <si>
    <t>51,750*1,603</t>
  </si>
  <si>
    <t>5906130180</t>
  </si>
  <si>
    <t>Montáž kolejového roštu v ose koleje pražce dřevěné vystrojené tv. S49 rozdělení "d"</t>
  </si>
  <si>
    <t>79553129</t>
  </si>
  <si>
    <t>Montáž kolejového roštu v ose koleje pražce dřevěné vystrojené tv. S49 rozdělení "d". Poznámka: 1. V cenách jsou započteny náklady na manipulaci a montáž KR, u pražců dřevěných nevystrojených i na vrtání pražců. 2. V cenách nejsou obsaženy náklady na dodávku materiálu.</t>
  </si>
  <si>
    <t>Poznámka k položce:_x000d_
Před mostem (rozvětvení vyhybky č.278)_x000d_
dl. cca 2x 3,0m_x000d_
NOVÉ DŘEVĚNÉ PRAŽCE - DODÁ ČD CARGO, a.s.</t>
  </si>
  <si>
    <t>2*3,0/1000</t>
  </si>
  <si>
    <t>5906140105</t>
  </si>
  <si>
    <t>Demontáž kolejového roštu koleje v ose koleje pražce dřevěné tv. T rozdělení "d"</t>
  </si>
  <si>
    <t>-1088438203</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</si>
  <si>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</si>
  <si>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Před mostem (rozvětvení vyhybky č.278)_x000d_
dl. cca 2x 3,0m</t>
  </si>
  <si>
    <t>-1563094973</t>
  </si>
  <si>
    <t>Poznámka k položce:_x000d_
před vyhybkou č.278 (rozvětvení 4x řez)</t>
  </si>
  <si>
    <t>5908005430</t>
  </si>
  <si>
    <t>Oprava kolejnicového styku demontáž spojek tv. S49</t>
  </si>
  <si>
    <t>styk</t>
  </si>
  <si>
    <t>-809783230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</si>
  <si>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</si>
  <si>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</si>
  <si>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na mostě - vyhybka č. 278</t>
  </si>
  <si>
    <t>5908005530</t>
  </si>
  <si>
    <t>Oprava kolejnicového styku montáž spojek tv. S49</t>
  </si>
  <si>
    <t>-1964100833</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</si>
  <si>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</si>
  <si>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5909010020</t>
  </si>
  <si>
    <t>Ojedinělé ruční podbití pražců příčných dřevěných</t>
  </si>
  <si>
    <t>900695859</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</si>
  <si>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</si>
  <si>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Poznámka k položce:_x000d_
rozvětvení před vyhybkou č.278_x000d_
(v délce 2x 3,0m)</t>
  </si>
  <si>
    <t>5909010110</t>
  </si>
  <si>
    <t>Ojedinělé ruční podbití pražců výhybkových dřevěných délky do 3 m</t>
  </si>
  <si>
    <t>207061484</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</si>
  <si>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</si>
  <si>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Poznámka k položce:_x000d_
vyhybka č.278 (kolej č.86)</t>
  </si>
  <si>
    <t>5909010120</t>
  </si>
  <si>
    <t>Ojedinělé ruční podbití pražců výhybkových dřevěných délky přes 3 do 4 m</t>
  </si>
  <si>
    <t>-1494652684</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</si>
  <si>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</si>
  <si>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5909010130</t>
  </si>
  <si>
    <t>Ojedinělé ruční podbití pražců výhybkových dřevěných délky přes 4 m</t>
  </si>
  <si>
    <t>266543041</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</si>
  <si>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</si>
  <si>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5909041010</t>
  </si>
  <si>
    <t>Úprava GPK výhybky směrové a výškové uspořádání pražce dřevěné nebo ocelové</t>
  </si>
  <si>
    <t>705489075</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</si>
  <si>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</si>
  <si>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Na konci II etapy úprava GPK všech kolejí :_x000d_
koleje SŽDC - č.91, č.90, č.89, č.88, č.87_x000d_
a zároveň koleje (vyhybky) ČD Cargo - č.86 a č.83_x000d_
(sousední objekt v km 3,418)</t>
  </si>
  <si>
    <t>Linka ASP+PUŠL (denní výkon-800m)</t>
  </si>
  <si>
    <t>koleje (vyhybky) ČD Cargo</t>
  </si>
  <si>
    <t>800-600-100</t>
  </si>
  <si>
    <t>5909050030</t>
  </si>
  <si>
    <t>Stabilizace kolejového lože výhybky nově zřízeného nebo čistého</t>
  </si>
  <si>
    <t>-1125790482</t>
  </si>
  <si>
    <t>Stabilizace kolejového lože výhybky nově zřízeného nebo čistého. Poznámka: 1. V cenách jsou započteny náklady na stabilizaci v režimu s řízeným (konstantním) poklesem včetně měření a předání tištěných výstupů.</t>
  </si>
  <si>
    <t>Poznámka k položce:_x000d_
Na konci II etapy úprava GPK všech kolejí :_x000d_
koleje SŽDC - č.91, č.90, č.89, č.88, č.87_x000d_
a zároveň koleje (vyhybky) ČD Cargo - č.86 a č.83</t>
  </si>
  <si>
    <t>-1618870088</t>
  </si>
  <si>
    <t>Poznámka k položce:_x000d_
před vyhybkou č.278 (rozvětvení 4x svar)</t>
  </si>
  <si>
    <t>5911641040</t>
  </si>
  <si>
    <t>Montáž jednoduché výhybky v ose koleje dřevěné pražce soustavy S49</t>
  </si>
  <si>
    <t>217792304</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</si>
  <si>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</si>
  <si>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</si>
  <si>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 xml:space="preserve">Poznámka k položce:_x000d_
ČD Cargo -  kolej č.86 (vyhybka č.278)_x000d_
NOVÉ DŘEVĚNÉ VYHYBKOVÉ PRAŽCE (SADA PRAŽCŮ) - DODÁ ČD CARGO, a.s.</t>
  </si>
  <si>
    <t>5911655040</t>
  </si>
  <si>
    <t>Demontáž jednoduché výhybky na úložišti dřevěné pražce soustavy S49</t>
  </si>
  <si>
    <t>1931186653</t>
  </si>
  <si>
    <t>Demontáž jednoduché výhybky na úložišti dřevěné pražce soustavy S49.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</si>
  <si>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</si>
  <si>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5911671040</t>
  </si>
  <si>
    <t>Příplatek za demontáž v ose koleje výhybky jednoduché pražce dřevěné soustavy S49</t>
  </si>
  <si>
    <t>1738209639</t>
  </si>
  <si>
    <t>Příplatek za demontáž v ose koleje výhybky jednoduché pražce dřevěné soustavy S49. Poznámka: 1. V cenách jsou započteny náklady za obtížnost demontáže v ose koleje.</t>
  </si>
  <si>
    <t>Poznámka k souboru cen:_x000d_
1. V cenách jsou započteny náklady za obtížnost demontáže v ose koleje.</t>
  </si>
  <si>
    <t>1005668295</t>
  </si>
  <si>
    <t>51,750*2</t>
  </si>
  <si>
    <t>pražce</t>
  </si>
  <si>
    <t>5,030</t>
  </si>
  <si>
    <t>-1429752717</t>
  </si>
  <si>
    <t>7,360+82,955</t>
  </si>
  <si>
    <t>9909000300</t>
  </si>
  <si>
    <t>Poplatek za likvidaci dřevěných kolejnicových podpor</t>
  </si>
  <si>
    <t>1390187422</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</si>
  <si>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</si>
  <si>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vyhybkové pražce (vyhybka č. 278)_x000d_
pražce v rozvětvení před vyhybkou (v délce 2x 3,0m)</t>
  </si>
  <si>
    <t>-1372382371</t>
  </si>
  <si>
    <t>002 - VRN - km 3,417</t>
  </si>
  <si>
    <t xml:space="preserve">    VRN1 - Průzkumné, geodetické a projektové práce</t>
  </si>
  <si>
    <t xml:space="preserve">    VRN3 - Zařízení staveniště</t>
  </si>
  <si>
    <t xml:space="preserve">    VRN4 - Inženýrská činnost</t>
  </si>
  <si>
    <t>VRN1</t>
  </si>
  <si>
    <t>Průzkumné, geodetické a projektové práce</t>
  </si>
  <si>
    <t>012103000</t>
  </si>
  <si>
    <t>Geodetické práce před výstavbou</t>
  </si>
  <si>
    <t>kpl</t>
  </si>
  <si>
    <t>1024</t>
  </si>
  <si>
    <t>-1794216987</t>
  </si>
  <si>
    <t>Poznámka k položce:_x000d_
Vytyčení dotčených inženýrských sítí včetně zajištění dohledu správce sítí při provádění stavebních prací v blízkosti sítí.</t>
  </si>
  <si>
    <t>013002000</t>
  </si>
  <si>
    <t>Projektové práce</t>
  </si>
  <si>
    <t>1597582442</t>
  </si>
  <si>
    <t>Poznámka k položce:_x000d_
Zpracování dokumentace zhotovitele._x000d_
Zpracování dokumentace skutečného provedení stavby - 2x (v trvalém tisku i digitálně) s využitím železničního bodového pole a po projednání a schválení SŽG.</t>
  </si>
  <si>
    <t>VRN3</t>
  </si>
  <si>
    <t>Zařízení staveniště</t>
  </si>
  <si>
    <t>030001000</t>
  </si>
  <si>
    <t>262550891</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</si>
  <si>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</si>
  <si>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VRN4</t>
  </si>
  <si>
    <t>Inženýrská činnost</t>
  </si>
  <si>
    <t>043134000</t>
  </si>
  <si>
    <t>Zkoušky zatěžovací</t>
  </si>
  <si>
    <t>1125797044</t>
  </si>
  <si>
    <t>Poznámka k položce:_x000d_
Statická zatěžovací zkouška pláně (vhodné v místě příčného odvodnění)._x000d_
SŽDC - kolej č.91, kolej č.90, kolej č.89, kolej č.88, kolej č.87_x000d_
ČD Cargo - kolej č.86</t>
  </si>
  <si>
    <t>002 - Oprava mostu v km 3,418</t>
  </si>
  <si>
    <t>001 - ZRN - km 3,418</t>
  </si>
  <si>
    <t>001 - km 3,418 - most</t>
  </si>
  <si>
    <t xml:space="preserve">    2 - Zakládání</t>
  </si>
  <si>
    <t>-25283372</t>
  </si>
  <si>
    <t>-675780755</t>
  </si>
  <si>
    <t>80,0*0,02</t>
  </si>
  <si>
    <t>-306462167</t>
  </si>
  <si>
    <t>21,0*2</t>
  </si>
  <si>
    <t>122252501</t>
  </si>
  <si>
    <t>Odkopávky a prokopávky nezapažené pro spodní stavbu železnic v hornině třídy těžitelnosti I, skupiny 3 objem do 100 m3 strojně</t>
  </si>
  <si>
    <t>1498259651</t>
  </si>
  <si>
    <t>Odkopávky a prokopávky nezapažené pro spodní stavbu železnic strojně v hornině třídy těžitelnosti I skupiny 3 do 100 m3</t>
  </si>
  <si>
    <t>11,5*6,0*0,25</t>
  </si>
  <si>
    <t>6,0*1,0*1,0*2</t>
  </si>
  <si>
    <t>5,0*3,0*0,5*3</t>
  </si>
  <si>
    <t>484164880</t>
  </si>
  <si>
    <t>-1408955491</t>
  </si>
  <si>
    <t>51,75*2</t>
  </si>
  <si>
    <t>1128129983</t>
  </si>
  <si>
    <t>zásyp příčného odvodnění a ochrana izolace</t>
  </si>
  <si>
    <t>20,0*6,0*0,1</t>
  </si>
  <si>
    <t>6,0*1,0*0,8*2</t>
  </si>
  <si>
    <t>1527487137</t>
  </si>
  <si>
    <t>21,6*1,6</t>
  </si>
  <si>
    <t>Zakládání</t>
  </si>
  <si>
    <t>212795111</t>
  </si>
  <si>
    <t>Příčné odvodnění mostní opěry z plastových trub DN 160 včetně podkladního betonu, štěrkového obsypu</t>
  </si>
  <si>
    <t>1706425380</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</si>
  <si>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</si>
  <si>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</si>
  <si>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8,0*2</t>
  </si>
  <si>
    <t>-2127526613</t>
  </si>
  <si>
    <t>-1438462339</t>
  </si>
  <si>
    <t>0,2*0,24*17</t>
  </si>
  <si>
    <t>141860597</t>
  </si>
  <si>
    <t>1789826968</t>
  </si>
  <si>
    <t>11,5*6,0*0,15</t>
  </si>
  <si>
    <t>213311934</t>
  </si>
  <si>
    <t>11,5*6,0*2*5,4*1,1/1000</t>
  </si>
  <si>
    <t>1306498759</t>
  </si>
  <si>
    <t>1630842748</t>
  </si>
  <si>
    <t>Poznámka k položce:_x000d_
Původní zábradlí na pravé straně objektu, _x000d_
včetně demontáže tabulek "POZOR ÚZKÝ PRŮŘEZ" s držáky</t>
  </si>
  <si>
    <t>madla a příčle zábradlí</t>
  </si>
  <si>
    <t>3*16,0*0,28</t>
  </si>
  <si>
    <t>sloupky zábradlí</t>
  </si>
  <si>
    <t>8*1,1*0,28</t>
  </si>
  <si>
    <t>1239277384</t>
  </si>
  <si>
    <t>Poznámka k položce:_x000d_
Nové zábradlí na levé straně objektu</t>
  </si>
  <si>
    <t>3*29,4*0,24</t>
  </si>
  <si>
    <t>17*1,1*0,28</t>
  </si>
  <si>
    <t>17*0,11</t>
  </si>
  <si>
    <t>-2108705428</t>
  </si>
  <si>
    <t>28,130*1,517</t>
  </si>
  <si>
    <t>-2083829602</t>
  </si>
  <si>
    <t>Poznámka k položce:_x000d_
Zábradlí na levé straně_x000d_
celková délka zábradlí - 29,20 m_x000d_
zábradlí zalomené</t>
  </si>
  <si>
    <t>zábradlí na levé straně</t>
  </si>
  <si>
    <t>17,9+0,5+11,0</t>
  </si>
  <si>
    <t>828863350</t>
  </si>
  <si>
    <t>-1278104512</t>
  </si>
  <si>
    <t>1,10*17*8,37/1000</t>
  </si>
  <si>
    <t>-15935201</t>
  </si>
  <si>
    <t>29,4*3*4,57/1000</t>
  </si>
  <si>
    <t>-914816555</t>
  </si>
  <si>
    <t>17*7,54/1000</t>
  </si>
  <si>
    <t>-371826761</t>
  </si>
  <si>
    <t>1447506529</t>
  </si>
  <si>
    <t xml:space="preserve">Poznámka k položce:_x000d_
osazení pozinkovaného držáku pro uchycení bezpečnostní tabulky "POZOR ÚZKÝ PRŮŘEZ" ke krajním sloupkům zábradlí vpravo (vpravo není dodržen VSMP)_x000d_
</t>
  </si>
  <si>
    <t>na sloupky zábradlí vpravo:</t>
  </si>
  <si>
    <t>1145195784</t>
  </si>
  <si>
    <t>1568942538</t>
  </si>
  <si>
    <t>čela objektu</t>
  </si>
  <si>
    <t>15,0*2,5</t>
  </si>
  <si>
    <t>13,0*2,5</t>
  </si>
  <si>
    <t>-897831904</t>
  </si>
  <si>
    <t>70,0*30</t>
  </si>
  <si>
    <t>1517783091</t>
  </si>
  <si>
    <t>1948872764</t>
  </si>
  <si>
    <t>3,6*6,2*(2,7-1,7)</t>
  </si>
  <si>
    <t>3,4*6,2*(3,8-1,7)</t>
  </si>
  <si>
    <t>1587275738</t>
  </si>
  <si>
    <t>66,588*30</t>
  </si>
  <si>
    <t>-500755826</t>
  </si>
  <si>
    <t>-1542843791</t>
  </si>
  <si>
    <t>17*4</t>
  </si>
  <si>
    <t>-207614009</t>
  </si>
  <si>
    <t>odstranění zábradlí vlevo včetně demontáže bezpečnostních tabulek "POZOR ÚZKÝ PRŮŘEZ" s držáky:</t>
  </si>
  <si>
    <t>29,2</t>
  </si>
  <si>
    <t>977151111</t>
  </si>
  <si>
    <t>Jádrové vrty diamantovými korunkami do D 35 mm do stavebních materiálů</t>
  </si>
  <si>
    <t>-556357937</t>
  </si>
  <si>
    <t>Jádrové vrty diamantovými korunkami do stavebních materiálů (železobetonu, betonu, cihel, obkladů, dlažeb, kamene) průměru do 35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</si>
  <si>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</si>
  <si>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Poznámka k položce:_x000d_
Přechod v konci mostu (2x táhlo)</t>
  </si>
  <si>
    <t>0,6*4</t>
  </si>
  <si>
    <t>141081018</t>
  </si>
  <si>
    <t>O01 opěra+křídla</t>
  </si>
  <si>
    <t>3,0*6,2</t>
  </si>
  <si>
    <t>10,35*2</t>
  </si>
  <si>
    <t>O02 opěra+křídla</t>
  </si>
  <si>
    <t>2,5*6,2</t>
  </si>
  <si>
    <t>NK čelo</t>
  </si>
  <si>
    <t>8,5*1,0*2</t>
  </si>
  <si>
    <t>římsa</t>
  </si>
  <si>
    <t>1,2*17,9</t>
  </si>
  <si>
    <t>1,2*16,0</t>
  </si>
  <si>
    <t>8,5*5,6</t>
  </si>
  <si>
    <t>985121222</t>
  </si>
  <si>
    <t>Tryskání degradovaného betonu líce kleneb vodou pod tlakem do 1250 barů</t>
  </si>
  <si>
    <t>-180268795</t>
  </si>
  <si>
    <t>Tryskání degradovaného betonu líce kleneb a podhledů vodou pod tlakem přes 300 do 1 250 barů</t>
  </si>
  <si>
    <t>7,0*6,2</t>
  </si>
  <si>
    <t>-1627604063</t>
  </si>
  <si>
    <t>O01 opěra+křídla (60%)</t>
  </si>
  <si>
    <t>3,0*6,2*0,6</t>
  </si>
  <si>
    <t>10,35*2*0,6</t>
  </si>
  <si>
    <t>O02 opěra+křídla (60%)</t>
  </si>
  <si>
    <t>2,5*6,2*0,6</t>
  </si>
  <si>
    <t>144379490</t>
  </si>
  <si>
    <t>-680877248</t>
  </si>
  <si>
    <t>O01 opěra+křídla (40%)</t>
  </si>
  <si>
    <t>3,0*6,2*0,4</t>
  </si>
  <si>
    <t>10,35*2*0,4</t>
  </si>
  <si>
    <t>O02 opěra+křídla (40%)</t>
  </si>
  <si>
    <t>2,5*6,2*0,4</t>
  </si>
  <si>
    <t>-315686825</t>
  </si>
  <si>
    <t>NK (podhled 50%)</t>
  </si>
  <si>
    <t>7,0*6,2*0,5</t>
  </si>
  <si>
    <t>979976750</t>
  </si>
  <si>
    <t>-2021042901</t>
  </si>
  <si>
    <t>původní deska (izolace 40%)</t>
  </si>
  <si>
    <t>8,5*5,6*0,4</t>
  </si>
  <si>
    <t>985321111</t>
  </si>
  <si>
    <t>Ochranný nátěr výztuže na cementové bázi stěn, líce kleneb a podhledů 1 vrstva tl 1 mm</t>
  </si>
  <si>
    <t>-1471992286</t>
  </si>
  <si>
    <t>Ochranný nátěr betonářské výztuže 1 vrstva tloušťky 1 mm na cementové bázi stěn, líce kleneb a podhledů</t>
  </si>
  <si>
    <t xml:space="preserve">Poznámka k souboru cen:_x000d_
1. Množství měrných jednotek se určuje v m2 rozvinuté betonové plochy, na které se výztuž ošetřuje. Je uvažováno 10 bm výztuže na 1 m2 plochy. </t>
  </si>
  <si>
    <t>1252598861</t>
  </si>
  <si>
    <t>985422313</t>
  </si>
  <si>
    <t>Injektáž trhlin š do 2 mm v ŽB kcích tl do 300 mm aktivovanou cementovou maltou včetně vrtů</t>
  </si>
  <si>
    <t>277500187</t>
  </si>
  <si>
    <t>Injektáž trhlin v betonových nebo železobetonových konstrukcích nízkotlaká do 0,6 MP s injektážními jehlami vloženými do vrtů včetně jejich vyvrtání aktivovanou cementovou maltou šířka trhlin do 2 mm tloušťka konstrukce přes 200 do 300 mm</t>
  </si>
  <si>
    <t>985622212</t>
  </si>
  <si>
    <t>Spínání objektů - vložení a dodání táhla z betonářské oceli D do 28 mm se svařovaným spojem</t>
  </si>
  <si>
    <t>1354637381</t>
  </si>
  <si>
    <t>Spínání objektů táhly vložení a dodání táhla z betonářské oceli spojované svařováním, průměru přes 20 do 28 mm</t>
  </si>
  <si>
    <t xml:space="preserve">Poznámka k souboru cen:_x000d_
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t>
  </si>
  <si>
    <t>Poznámka k položce:_x000d_
Přechod v konci mostu (2x táhlo)_x000d_
Včetně dodání táhel, desek, podložek a matic</t>
  </si>
  <si>
    <t>6,8*2</t>
  </si>
  <si>
    <t>-1734118552</t>
  </si>
  <si>
    <t>12,655+3,038+1,193+2,121</t>
  </si>
  <si>
    <t>1876698757</t>
  </si>
  <si>
    <t>19,007+0,526</t>
  </si>
  <si>
    <t>-557113748</t>
  </si>
  <si>
    <t>19,533*3</t>
  </si>
  <si>
    <t>-1444258107</t>
  </si>
  <si>
    <t>802982935</t>
  </si>
  <si>
    <t>-88313441</t>
  </si>
  <si>
    <t>20,0*7,0</t>
  </si>
  <si>
    <t>-174394458</t>
  </si>
  <si>
    <t>17,9+16,0</t>
  </si>
  <si>
    <t>552978533</t>
  </si>
  <si>
    <t>-2089715601</t>
  </si>
  <si>
    <t>002 - km 3,418 - svršek ČD Cargo</t>
  </si>
  <si>
    <t>1857032694</t>
  </si>
  <si>
    <t>3,0*21,0</t>
  </si>
  <si>
    <t>-2063474282</t>
  </si>
  <si>
    <t>63,0*0,1</t>
  </si>
  <si>
    <t>-405760489</t>
  </si>
  <si>
    <t>6,3*1,6</t>
  </si>
  <si>
    <t>619397358</t>
  </si>
  <si>
    <t>Poznámka k položce:_x000d_
ČD Cargo - kolej č.83_x000d_
výhybka č.276 a č.277</t>
  </si>
  <si>
    <t>21,0*5,6*0,45</t>
  </si>
  <si>
    <t>-1182107807</t>
  </si>
  <si>
    <t>Poznámka k položce:_x000d_
ČD Cargo - kolej č.83_x000d_
výhybka č.276 a č.277_x000d_
včetně hutnění kolejového lože po vrstvách</t>
  </si>
  <si>
    <t>-1030742013</t>
  </si>
  <si>
    <t>52,920*1,603</t>
  </si>
  <si>
    <t>-2061606209</t>
  </si>
  <si>
    <t>Poznámka k položce:_x000d_
Svar mezi vyhybkou č.276 a č.277_x000d_
vyříznutí svaru a opětovné zavaření "široká spára"</t>
  </si>
  <si>
    <t>2*2</t>
  </si>
  <si>
    <t>-779445923</t>
  </si>
  <si>
    <t>-1282305807</t>
  </si>
  <si>
    <t>623882353</t>
  </si>
  <si>
    <t>Poznámka k položce:_x000d_
část vyhybky č.276 a č.277</t>
  </si>
  <si>
    <t>-968457910</t>
  </si>
  <si>
    <t>1114802299</t>
  </si>
  <si>
    <t>1014605463</t>
  </si>
  <si>
    <t>-230075439</t>
  </si>
  <si>
    <t>5910022030</t>
  </si>
  <si>
    <t>Svařování kolejnic termitem krátký předehřev široká spára, krátký předehřev svar jednotlivý tv. S49</t>
  </si>
  <si>
    <t>-1129583825</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</si>
  <si>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</si>
  <si>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-1356227273</t>
  </si>
  <si>
    <t xml:space="preserve">část vyhybky  č.276 - 2/3 (výměnová a středová část)</t>
  </si>
  <si>
    <t>48,196/3*2</t>
  </si>
  <si>
    <t xml:space="preserve">část vyhybky  č.277 - 1/3 (výměnová část)</t>
  </si>
  <si>
    <t>48,196/3</t>
  </si>
  <si>
    <t>1517873509</t>
  </si>
  <si>
    <t>49,846/3*2</t>
  </si>
  <si>
    <t>49,846/3</t>
  </si>
  <si>
    <t>-2101297770</t>
  </si>
  <si>
    <t>744767188</t>
  </si>
  <si>
    <t>52,920*2</t>
  </si>
  <si>
    <t>-1089543872</t>
  </si>
  <si>
    <t>10,080+84,831</t>
  </si>
  <si>
    <t>-209612365</t>
  </si>
  <si>
    <t>002 - VRN - km 3,418</t>
  </si>
  <si>
    <t>376179409</t>
  </si>
  <si>
    <t>1425731153</t>
  </si>
  <si>
    <t>-430772102</t>
  </si>
  <si>
    <t>1582756452</t>
  </si>
  <si>
    <t>Poznámka k položce:_x000d_
Statická zatěžovací zkouška pláně (vhodné v místě příčného odvodnění)._x000d_
ČD Cargo - kolej č.83_x000d_
výhybka č.276 a č.277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</si>
</sst>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30"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0" borderId="0" xfId="0" applyFont="1" applyAlignment="1" applyProtection="1">
      <alignment horizontal="lef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E7" s="31"/>
      <c r="BS7" s="17" t="s">
        <v>21</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26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27</v>
      </c>
    </row>
    <row r="10" s="1" customFormat="1" ht="12" customHeight="1">
      <c r="B10" s="21"/>
      <c r="C10" s="22"/>
      <c r="D10" s="32"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29</v>
      </c>
      <c r="AL10" s="22"/>
      <c r="AM10" s="22"/>
      <c r="AN10" s="27" t="s">
        <v>1</v>
      </c>
      <c r="AO10" s="22"/>
      <c r="AP10" s="22"/>
      <c r="AQ10" s="22"/>
      <c r="AR10" s="20"/>
      <c r="BE10" s="31"/>
      <c r="BS10" s="17" t="s">
        <v>18</v>
      </c>
    </row>
    <row r="11" s="1" customFormat="1" ht="18.48" customHeight="1">
      <c r="B11" s="21"/>
      <c r="C11" s="22"/>
      <c r="D11" s="22"/>
      <c r="E11" s="27" t="s">
        <v>23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1</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29</v>
      </c>
      <c r="AL13" s="22"/>
      <c r="AM13" s="22"/>
      <c r="AN13" s="34" t="s">
        <v>32</v>
      </c>
      <c r="AO13" s="22"/>
      <c r="AP13" s="22"/>
      <c r="AQ13" s="22"/>
      <c r="AR13" s="20"/>
      <c r="BE13" s="31"/>
      <c r="BS13" s="17" t="s">
        <v>18</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32</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29</v>
      </c>
      <c r="AL16" s="22"/>
      <c r="AM16" s="22"/>
      <c r="AN16" s="27" t="s">
        <v>1</v>
      </c>
      <c r="AO16" s="22"/>
      <c r="AP16" s="22"/>
      <c r="AQ16" s="22"/>
      <c r="AR16" s="20"/>
      <c r="BE16" s="31"/>
      <c r="BS16" s="17" t="s">
        <v>4</v>
      </c>
    </row>
    <row r="17" s="1" customFormat="1" ht="18.48" customHeight="1">
      <c r="B17" s="21"/>
      <c r="C17" s="22"/>
      <c r="D17" s="22"/>
      <c r="E17" s="27" t="s">
        <v>23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29</v>
      </c>
      <c r="AL19" s="22"/>
      <c r="AM19" s="22"/>
      <c r="AN19" s="27" t="s">
        <v>1</v>
      </c>
      <c r="AO19" s="22"/>
      <c r="AP19" s="22"/>
      <c r="AQ19" s="22"/>
      <c r="AR19" s="20"/>
      <c r="BE19" s="31"/>
      <c r="BS19" s="17" t="s">
        <v>6</v>
      </c>
    </row>
    <row r="20" s="1" customFormat="1" ht="18.48" customHeight="1">
      <c r="B20" s="21"/>
      <c r="C20" s="22"/>
      <c r="D20" s="22"/>
      <c r="E20" s="27" t="s">
        <v>23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4"/>
      <c r="BE28" s="31"/>
    </row>
    <row r="29" s="3" customFormat="1" ht="14.4" customHeight="1">
      <c r="A29" s="3"/>
      <c r="B29" s="46"/>
      <c r="C29" s="47"/>
      <c r="D29" s="32" t="s">
        <v>41</v>
      </c>
      <c r="E29" s="47"/>
      <c r="F29" s="32" t="s">
        <v>42</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43</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44</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45</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46</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47</v>
      </c>
      <c r="E35" s="54"/>
      <c r="F35" s="54"/>
      <c r="G35" s="54"/>
      <c r="H35" s="54"/>
      <c r="I35" s="54"/>
      <c r="J35" s="54"/>
      <c r="K35" s="54"/>
      <c r="L35" s="54"/>
      <c r="M35" s="54"/>
      <c r="N35" s="54"/>
      <c r="O35" s="54"/>
      <c r="P35" s="54"/>
      <c r="Q35" s="54"/>
      <c r="R35" s="54"/>
      <c r="S35" s="54"/>
      <c r="T35" s="55" t="s">
        <v>48</v>
      </c>
      <c r="U35" s="54"/>
      <c r="V35" s="54"/>
      <c r="W35" s="54"/>
      <c r="X35" s="56" t="s">
        <v>49</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50</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51</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52</v>
      </c>
      <c r="E60" s="42"/>
      <c r="F60" s="42"/>
      <c r="G60" s="42"/>
      <c r="H60" s="42"/>
      <c r="I60" s="42"/>
      <c r="J60" s="42"/>
      <c r="K60" s="42"/>
      <c r="L60" s="42"/>
      <c r="M60" s="42"/>
      <c r="N60" s="42"/>
      <c r="O60" s="42"/>
      <c r="P60" s="42"/>
      <c r="Q60" s="42"/>
      <c r="R60" s="42"/>
      <c r="S60" s="42"/>
      <c r="T60" s="42"/>
      <c r="U60" s="42"/>
      <c r="V60" s="64" t="s">
        <v>53</v>
      </c>
      <c r="W60" s="42"/>
      <c r="X60" s="42"/>
      <c r="Y60" s="42"/>
      <c r="Z60" s="42"/>
      <c r="AA60" s="42"/>
      <c r="AB60" s="42"/>
      <c r="AC60" s="42"/>
      <c r="AD60" s="42"/>
      <c r="AE60" s="42"/>
      <c r="AF60" s="42"/>
      <c r="AG60" s="42"/>
      <c r="AH60" s="64" t="s">
        <v>52</v>
      </c>
      <c r="AI60" s="42"/>
      <c r="AJ60" s="42"/>
      <c r="AK60" s="42"/>
      <c r="AL60" s="42"/>
      <c r="AM60" s="64" t="s">
        <v>53</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54</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55</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52</v>
      </c>
      <c r="E75" s="42"/>
      <c r="F75" s="42"/>
      <c r="G75" s="42"/>
      <c r="H75" s="42"/>
      <c r="I75" s="42"/>
      <c r="J75" s="42"/>
      <c r="K75" s="42"/>
      <c r="L75" s="42"/>
      <c r="M75" s="42"/>
      <c r="N75" s="42"/>
      <c r="O75" s="42"/>
      <c r="P75" s="42"/>
      <c r="Q75" s="42"/>
      <c r="R75" s="42"/>
      <c r="S75" s="42"/>
      <c r="T75" s="42"/>
      <c r="U75" s="42"/>
      <c r="V75" s="64" t="s">
        <v>53</v>
      </c>
      <c r="W75" s="42"/>
      <c r="X75" s="42"/>
      <c r="Y75" s="42"/>
      <c r="Z75" s="42"/>
      <c r="AA75" s="42"/>
      <c r="AB75" s="42"/>
      <c r="AC75" s="42"/>
      <c r="AD75" s="42"/>
      <c r="AE75" s="42"/>
      <c r="AF75" s="42"/>
      <c r="AG75" s="42"/>
      <c r="AH75" s="64" t="s">
        <v>52</v>
      </c>
      <c r="AI75" s="42"/>
      <c r="AJ75" s="42"/>
      <c r="AK75" s="42"/>
      <c r="AL75" s="42"/>
      <c r="AM75" s="64" t="s">
        <v>53</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56</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0702Z</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mostů v žst. Most n. n.</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18. 5. 2020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28</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33</v>
      </c>
      <c r="AJ89" s="40"/>
      <c r="AK89" s="40"/>
      <c r="AL89" s="40"/>
      <c r="AM89" s="80" t="str">
        <f>IF(E17="","",E17)</f>
        <v xml:space="preserve"> </v>
      </c>
      <c r="AN89" s="71"/>
      <c r="AO89" s="71"/>
      <c r="AP89" s="71"/>
      <c r="AQ89" s="40"/>
      <c r="AR89" s="44"/>
      <c r="AS89" s="81" t="s">
        <v>57</v>
      </c>
      <c r="AT89" s="82"/>
      <c r="AU89" s="83"/>
      <c r="AV89" s="83"/>
      <c r="AW89" s="83"/>
      <c r="AX89" s="83"/>
      <c r="AY89" s="83"/>
      <c r="AZ89" s="83"/>
      <c r="BA89" s="83"/>
      <c r="BB89" s="83"/>
      <c r="BC89" s="83"/>
      <c r="BD89" s="84"/>
      <c r="BE89" s="38"/>
    </row>
    <row r="90" s="2" customFormat="1" ht="15.15" customHeight="1">
      <c r="A90" s="38"/>
      <c r="B90" s="39"/>
      <c r="C90" s="32" t="s">
        <v>31</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58</v>
      </c>
      <c r="D92" s="94"/>
      <c r="E92" s="94"/>
      <c r="F92" s="94"/>
      <c r="G92" s="94"/>
      <c r="H92" s="95"/>
      <c r="I92" s="96" t="s">
        <v>59</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60</v>
      </c>
      <c r="AH92" s="94"/>
      <c r="AI92" s="94"/>
      <c r="AJ92" s="94"/>
      <c r="AK92" s="94"/>
      <c r="AL92" s="94"/>
      <c r="AM92" s="94"/>
      <c r="AN92" s="96" t="s">
        <v>61</v>
      </c>
      <c r="AO92" s="94"/>
      <c r="AP92" s="98"/>
      <c r="AQ92" s="99" t="s">
        <v>62</v>
      </c>
      <c r="AR92" s="44"/>
      <c r="AS92" s="100" t="s">
        <v>63</v>
      </c>
      <c r="AT92" s="101" t="s">
        <v>64</v>
      </c>
      <c r="AU92" s="101" t="s">
        <v>65</v>
      </c>
      <c r="AV92" s="101" t="s">
        <v>66</v>
      </c>
      <c r="AW92" s="101" t="s">
        <v>67</v>
      </c>
      <c r="AX92" s="101" t="s">
        <v>68</v>
      </c>
      <c r="AY92" s="101" t="s">
        <v>69</v>
      </c>
      <c r="AZ92" s="101" t="s">
        <v>70</v>
      </c>
      <c r="BA92" s="101" t="s">
        <v>71</v>
      </c>
      <c r="BB92" s="101" t="s">
        <v>72</v>
      </c>
      <c r="BC92" s="101" t="s">
        <v>73</v>
      </c>
      <c r="BD92" s="102" t="s">
        <v>74</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ROUND(AG95+AG101,2)</f>
        <v>0</v>
      </c>
      <c r="AH94" s="109"/>
      <c r="AI94" s="109"/>
      <c r="AJ94" s="109"/>
      <c r="AK94" s="109"/>
      <c r="AL94" s="109"/>
      <c r="AM94" s="109"/>
      <c r="AN94" s="110">
        <f>SUM(AG94,AT94)</f>
        <v>0</v>
      </c>
      <c r="AO94" s="110"/>
      <c r="AP94" s="110"/>
      <c r="AQ94" s="111" t="s">
        <v>1</v>
      </c>
      <c r="AR94" s="112"/>
      <c r="AS94" s="113">
        <f>ROUND(AS95+AS101,2)</f>
        <v>0</v>
      </c>
      <c r="AT94" s="114">
        <f>ROUND(SUM(AV94:AW94),2)</f>
        <v>0</v>
      </c>
      <c r="AU94" s="115">
        <f>ROUND(AU95+AU101,5)</f>
        <v>0</v>
      </c>
      <c r="AV94" s="114">
        <f>ROUND(AZ94*L29,2)</f>
        <v>0</v>
      </c>
      <c r="AW94" s="114">
        <f>ROUND(BA94*L30,2)</f>
        <v>0</v>
      </c>
      <c r="AX94" s="114">
        <f>ROUND(BB94*L29,2)</f>
        <v>0</v>
      </c>
      <c r="AY94" s="114">
        <f>ROUND(BC94*L30,2)</f>
        <v>0</v>
      </c>
      <c r="AZ94" s="114">
        <f>ROUND(AZ95+AZ101,2)</f>
        <v>0</v>
      </c>
      <c r="BA94" s="114">
        <f>ROUND(BA95+BA101,2)</f>
        <v>0</v>
      </c>
      <c r="BB94" s="114">
        <f>ROUND(BB95+BB101,2)</f>
        <v>0</v>
      </c>
      <c r="BC94" s="114">
        <f>ROUND(BC95+BC101,2)</f>
        <v>0</v>
      </c>
      <c r="BD94" s="116">
        <f>ROUND(BD95+BD101,2)</f>
        <v>0</v>
      </c>
      <c r="BE94" s="6"/>
      <c r="BS94" s="117" t="s">
        <v>76</v>
      </c>
      <c r="BT94" s="117" t="s">
        <v>77</v>
      </c>
      <c r="BU94" s="118" t="s">
        <v>78</v>
      </c>
      <c r="BV94" s="117" t="s">
        <v>79</v>
      </c>
      <c r="BW94" s="117" t="s">
        <v>5</v>
      </c>
      <c r="BX94" s="117" t="s">
        <v>80</v>
      </c>
      <c r="CL94" s="117" t="s">
        <v>1</v>
      </c>
    </row>
    <row r="95" s="7" customFormat="1" ht="16.5" customHeight="1">
      <c r="A95" s="7"/>
      <c r="B95" s="119"/>
      <c r="C95" s="120"/>
      <c r="D95" s="121" t="s">
        <v>81</v>
      </c>
      <c r="E95" s="121"/>
      <c r="F95" s="121"/>
      <c r="G95" s="121"/>
      <c r="H95" s="121"/>
      <c r="I95" s="122"/>
      <c r="J95" s="121" t="s">
        <v>82</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ROUND(AG96+AG100,2)</f>
        <v>0</v>
      </c>
      <c r="AH95" s="122"/>
      <c r="AI95" s="122"/>
      <c r="AJ95" s="122"/>
      <c r="AK95" s="122"/>
      <c r="AL95" s="122"/>
      <c r="AM95" s="122"/>
      <c r="AN95" s="124">
        <f>SUM(AG95,AT95)</f>
        <v>0</v>
      </c>
      <c r="AO95" s="122"/>
      <c r="AP95" s="122"/>
      <c r="AQ95" s="125" t="s">
        <v>83</v>
      </c>
      <c r="AR95" s="126"/>
      <c r="AS95" s="127">
        <f>ROUND(AS96+AS100,2)</f>
        <v>0</v>
      </c>
      <c r="AT95" s="128">
        <f>ROUND(SUM(AV95:AW95),2)</f>
        <v>0</v>
      </c>
      <c r="AU95" s="129">
        <f>ROUND(AU96+AU100,5)</f>
        <v>0</v>
      </c>
      <c r="AV95" s="128">
        <f>ROUND(AZ95*L29,2)</f>
        <v>0</v>
      </c>
      <c r="AW95" s="128">
        <f>ROUND(BA95*L30,2)</f>
        <v>0</v>
      </c>
      <c r="AX95" s="128">
        <f>ROUND(BB95*L29,2)</f>
        <v>0</v>
      </c>
      <c r="AY95" s="128">
        <f>ROUND(BC95*L30,2)</f>
        <v>0</v>
      </c>
      <c r="AZ95" s="128">
        <f>ROUND(AZ96+AZ100,2)</f>
        <v>0</v>
      </c>
      <c r="BA95" s="128">
        <f>ROUND(BA96+BA100,2)</f>
        <v>0</v>
      </c>
      <c r="BB95" s="128">
        <f>ROUND(BB96+BB100,2)</f>
        <v>0</v>
      </c>
      <c r="BC95" s="128">
        <f>ROUND(BC96+BC100,2)</f>
        <v>0</v>
      </c>
      <c r="BD95" s="130">
        <f>ROUND(BD96+BD100,2)</f>
        <v>0</v>
      </c>
      <c r="BE95" s="7"/>
      <c r="BS95" s="131" t="s">
        <v>76</v>
      </c>
      <c r="BT95" s="131" t="s">
        <v>21</v>
      </c>
      <c r="BU95" s="131" t="s">
        <v>78</v>
      </c>
      <c r="BV95" s="131" t="s">
        <v>79</v>
      </c>
      <c r="BW95" s="131" t="s">
        <v>84</v>
      </c>
      <c r="BX95" s="131" t="s">
        <v>5</v>
      </c>
      <c r="CL95" s="131" t="s">
        <v>1</v>
      </c>
      <c r="CM95" s="131" t="s">
        <v>85</v>
      </c>
    </row>
    <row r="96" s="4" customFormat="1" ht="16.5" customHeight="1">
      <c r="A96" s="4"/>
      <c r="B96" s="70"/>
      <c r="C96" s="132"/>
      <c r="D96" s="132"/>
      <c r="E96" s="133" t="s">
        <v>81</v>
      </c>
      <c r="F96" s="133"/>
      <c r="G96" s="133"/>
      <c r="H96" s="133"/>
      <c r="I96" s="133"/>
      <c r="J96" s="132"/>
      <c r="K96" s="133" t="s">
        <v>86</v>
      </c>
      <c r="L96" s="133"/>
      <c r="M96" s="133"/>
      <c r="N96" s="133"/>
      <c r="O96" s="133"/>
      <c r="P96" s="133"/>
      <c r="Q96" s="133"/>
      <c r="R96" s="133"/>
      <c r="S96" s="133"/>
      <c r="T96" s="133"/>
      <c r="U96" s="133"/>
      <c r="V96" s="133"/>
      <c r="W96" s="133"/>
      <c r="X96" s="133"/>
      <c r="Y96" s="133"/>
      <c r="Z96" s="133"/>
      <c r="AA96" s="133"/>
      <c r="AB96" s="133"/>
      <c r="AC96" s="133"/>
      <c r="AD96" s="133"/>
      <c r="AE96" s="133"/>
      <c r="AF96" s="133"/>
      <c r="AG96" s="134">
        <f>ROUND(SUM(AG97:AG99),2)</f>
        <v>0</v>
      </c>
      <c r="AH96" s="132"/>
      <c r="AI96" s="132"/>
      <c r="AJ96" s="132"/>
      <c r="AK96" s="132"/>
      <c r="AL96" s="132"/>
      <c r="AM96" s="132"/>
      <c r="AN96" s="135">
        <f>SUM(AG96,AT96)</f>
        <v>0</v>
      </c>
      <c r="AO96" s="132"/>
      <c r="AP96" s="132"/>
      <c r="AQ96" s="136" t="s">
        <v>87</v>
      </c>
      <c r="AR96" s="72"/>
      <c r="AS96" s="137">
        <f>ROUND(SUM(AS97:AS99),2)</f>
        <v>0</v>
      </c>
      <c r="AT96" s="138">
        <f>ROUND(SUM(AV96:AW96),2)</f>
        <v>0</v>
      </c>
      <c r="AU96" s="139">
        <f>ROUND(SUM(AU97:AU99),5)</f>
        <v>0</v>
      </c>
      <c r="AV96" s="138">
        <f>ROUND(AZ96*L29,2)</f>
        <v>0</v>
      </c>
      <c r="AW96" s="138">
        <f>ROUND(BA96*L30,2)</f>
        <v>0</v>
      </c>
      <c r="AX96" s="138">
        <f>ROUND(BB96*L29,2)</f>
        <v>0</v>
      </c>
      <c r="AY96" s="138">
        <f>ROUND(BC96*L30,2)</f>
        <v>0</v>
      </c>
      <c r="AZ96" s="138">
        <f>ROUND(SUM(AZ97:AZ99),2)</f>
        <v>0</v>
      </c>
      <c r="BA96" s="138">
        <f>ROUND(SUM(BA97:BA99),2)</f>
        <v>0</v>
      </c>
      <c r="BB96" s="138">
        <f>ROUND(SUM(BB97:BB99),2)</f>
        <v>0</v>
      </c>
      <c r="BC96" s="138">
        <f>ROUND(SUM(BC97:BC99),2)</f>
        <v>0</v>
      </c>
      <c r="BD96" s="140">
        <f>ROUND(SUM(BD97:BD99),2)</f>
        <v>0</v>
      </c>
      <c r="BE96" s="4"/>
      <c r="BS96" s="141" t="s">
        <v>76</v>
      </c>
      <c r="BT96" s="141" t="s">
        <v>85</v>
      </c>
      <c r="BU96" s="141" t="s">
        <v>78</v>
      </c>
      <c r="BV96" s="141" t="s">
        <v>79</v>
      </c>
      <c r="BW96" s="141" t="s">
        <v>88</v>
      </c>
      <c r="BX96" s="141" t="s">
        <v>84</v>
      </c>
      <c r="CL96" s="141" t="s">
        <v>1</v>
      </c>
    </row>
    <row r="97" s="4" customFormat="1" ht="16.5" customHeight="1">
      <c r="A97" s="142" t="s">
        <v>89</v>
      </c>
      <c r="B97" s="70"/>
      <c r="C97" s="132"/>
      <c r="D97" s="132"/>
      <c r="E97" s="132"/>
      <c r="F97" s="133" t="s">
        <v>81</v>
      </c>
      <c r="G97" s="133"/>
      <c r="H97" s="133"/>
      <c r="I97" s="133"/>
      <c r="J97" s="133"/>
      <c r="K97" s="132"/>
      <c r="L97" s="133" t="s">
        <v>90</v>
      </c>
      <c r="M97" s="133"/>
      <c r="N97" s="133"/>
      <c r="O97" s="133"/>
      <c r="P97" s="133"/>
      <c r="Q97" s="133"/>
      <c r="R97" s="133"/>
      <c r="S97" s="133"/>
      <c r="T97" s="133"/>
      <c r="U97" s="133"/>
      <c r="V97" s="133"/>
      <c r="W97" s="133"/>
      <c r="X97" s="133"/>
      <c r="Y97" s="133"/>
      <c r="Z97" s="133"/>
      <c r="AA97" s="133"/>
      <c r="AB97" s="133"/>
      <c r="AC97" s="133"/>
      <c r="AD97" s="133"/>
      <c r="AE97" s="133"/>
      <c r="AF97" s="133"/>
      <c r="AG97" s="135">
        <f>'001 - km 3,417 - most'!J34</f>
        <v>0</v>
      </c>
      <c r="AH97" s="132"/>
      <c r="AI97" s="132"/>
      <c r="AJ97" s="132"/>
      <c r="AK97" s="132"/>
      <c r="AL97" s="132"/>
      <c r="AM97" s="132"/>
      <c r="AN97" s="135">
        <f>SUM(AG97,AT97)</f>
        <v>0</v>
      </c>
      <c r="AO97" s="132"/>
      <c r="AP97" s="132"/>
      <c r="AQ97" s="136" t="s">
        <v>87</v>
      </c>
      <c r="AR97" s="72"/>
      <c r="AS97" s="137">
        <v>0</v>
      </c>
      <c r="AT97" s="138">
        <f>ROUND(SUM(AV97:AW97),2)</f>
        <v>0</v>
      </c>
      <c r="AU97" s="139">
        <f>'001 - km 3,417 - most'!P136</f>
        <v>0</v>
      </c>
      <c r="AV97" s="138">
        <f>'001 - km 3,417 - most'!J37</f>
        <v>0</v>
      </c>
      <c r="AW97" s="138">
        <f>'001 - km 3,417 - most'!J38</f>
        <v>0</v>
      </c>
      <c r="AX97" s="138">
        <f>'001 - km 3,417 - most'!J39</f>
        <v>0</v>
      </c>
      <c r="AY97" s="138">
        <f>'001 - km 3,417 - most'!J40</f>
        <v>0</v>
      </c>
      <c r="AZ97" s="138">
        <f>'001 - km 3,417 - most'!F37</f>
        <v>0</v>
      </c>
      <c r="BA97" s="138">
        <f>'001 - km 3,417 - most'!F38</f>
        <v>0</v>
      </c>
      <c r="BB97" s="138">
        <f>'001 - km 3,417 - most'!F39</f>
        <v>0</v>
      </c>
      <c r="BC97" s="138">
        <f>'001 - km 3,417 - most'!F40</f>
        <v>0</v>
      </c>
      <c r="BD97" s="140">
        <f>'001 - km 3,417 - most'!F41</f>
        <v>0</v>
      </c>
      <c r="BE97" s="4"/>
      <c r="BT97" s="141" t="s">
        <v>91</v>
      </c>
      <c r="BV97" s="141" t="s">
        <v>79</v>
      </c>
      <c r="BW97" s="141" t="s">
        <v>92</v>
      </c>
      <c r="BX97" s="141" t="s">
        <v>88</v>
      </c>
      <c r="CL97" s="141" t="s">
        <v>1</v>
      </c>
    </row>
    <row r="98" s="4" customFormat="1" ht="16.5" customHeight="1">
      <c r="A98" s="142" t="s">
        <v>89</v>
      </c>
      <c r="B98" s="70"/>
      <c r="C98" s="132"/>
      <c r="D98" s="132"/>
      <c r="E98" s="132"/>
      <c r="F98" s="133" t="s">
        <v>93</v>
      </c>
      <c r="G98" s="133"/>
      <c r="H98" s="133"/>
      <c r="I98" s="133"/>
      <c r="J98" s="133"/>
      <c r="K98" s="132"/>
      <c r="L98" s="133" t="s">
        <v>94</v>
      </c>
      <c r="M98" s="133"/>
      <c r="N98" s="133"/>
      <c r="O98" s="133"/>
      <c r="P98" s="133"/>
      <c r="Q98" s="133"/>
      <c r="R98" s="133"/>
      <c r="S98" s="133"/>
      <c r="T98" s="133"/>
      <c r="U98" s="133"/>
      <c r="V98" s="133"/>
      <c r="W98" s="133"/>
      <c r="X98" s="133"/>
      <c r="Y98" s="133"/>
      <c r="Z98" s="133"/>
      <c r="AA98" s="133"/>
      <c r="AB98" s="133"/>
      <c r="AC98" s="133"/>
      <c r="AD98" s="133"/>
      <c r="AE98" s="133"/>
      <c r="AF98" s="133"/>
      <c r="AG98" s="135">
        <f>'002 - km 3,417 - svršek'!J34</f>
        <v>0</v>
      </c>
      <c r="AH98" s="132"/>
      <c r="AI98" s="132"/>
      <c r="AJ98" s="132"/>
      <c r="AK98" s="132"/>
      <c r="AL98" s="132"/>
      <c r="AM98" s="132"/>
      <c r="AN98" s="135">
        <f>SUM(AG98,AT98)</f>
        <v>0</v>
      </c>
      <c r="AO98" s="132"/>
      <c r="AP98" s="132"/>
      <c r="AQ98" s="136" t="s">
        <v>87</v>
      </c>
      <c r="AR98" s="72"/>
      <c r="AS98" s="137">
        <v>0</v>
      </c>
      <c r="AT98" s="138">
        <f>ROUND(SUM(AV98:AW98),2)</f>
        <v>0</v>
      </c>
      <c r="AU98" s="139">
        <f>'002 - km 3,417 - svršek'!P128</f>
        <v>0</v>
      </c>
      <c r="AV98" s="138">
        <f>'002 - km 3,417 - svršek'!J37</f>
        <v>0</v>
      </c>
      <c r="AW98" s="138">
        <f>'002 - km 3,417 - svršek'!J38</f>
        <v>0</v>
      </c>
      <c r="AX98" s="138">
        <f>'002 - km 3,417 - svršek'!J39</f>
        <v>0</v>
      </c>
      <c r="AY98" s="138">
        <f>'002 - km 3,417 - svršek'!J40</f>
        <v>0</v>
      </c>
      <c r="AZ98" s="138">
        <f>'002 - km 3,417 - svršek'!F37</f>
        <v>0</v>
      </c>
      <c r="BA98" s="138">
        <f>'002 - km 3,417 - svršek'!F38</f>
        <v>0</v>
      </c>
      <c r="BB98" s="138">
        <f>'002 - km 3,417 - svršek'!F39</f>
        <v>0</v>
      </c>
      <c r="BC98" s="138">
        <f>'002 - km 3,417 - svršek'!F40</f>
        <v>0</v>
      </c>
      <c r="BD98" s="140">
        <f>'002 - km 3,417 - svršek'!F41</f>
        <v>0</v>
      </c>
      <c r="BE98" s="4"/>
      <c r="BT98" s="141" t="s">
        <v>91</v>
      </c>
      <c r="BV98" s="141" t="s">
        <v>79</v>
      </c>
      <c r="BW98" s="141" t="s">
        <v>95</v>
      </c>
      <c r="BX98" s="141" t="s">
        <v>88</v>
      </c>
      <c r="CL98" s="141" t="s">
        <v>1</v>
      </c>
    </row>
    <row r="99" s="4" customFormat="1" ht="16.5" customHeight="1">
      <c r="A99" s="142" t="s">
        <v>89</v>
      </c>
      <c r="B99" s="70"/>
      <c r="C99" s="132"/>
      <c r="D99" s="132"/>
      <c r="E99" s="132"/>
      <c r="F99" s="133" t="s">
        <v>96</v>
      </c>
      <c r="G99" s="133"/>
      <c r="H99" s="133"/>
      <c r="I99" s="133"/>
      <c r="J99" s="133"/>
      <c r="K99" s="132"/>
      <c r="L99" s="133" t="s">
        <v>97</v>
      </c>
      <c r="M99" s="133"/>
      <c r="N99" s="133"/>
      <c r="O99" s="133"/>
      <c r="P99" s="133"/>
      <c r="Q99" s="133"/>
      <c r="R99" s="133"/>
      <c r="S99" s="133"/>
      <c r="T99" s="133"/>
      <c r="U99" s="133"/>
      <c r="V99" s="133"/>
      <c r="W99" s="133"/>
      <c r="X99" s="133"/>
      <c r="Y99" s="133"/>
      <c r="Z99" s="133"/>
      <c r="AA99" s="133"/>
      <c r="AB99" s="133"/>
      <c r="AC99" s="133"/>
      <c r="AD99" s="133"/>
      <c r="AE99" s="133"/>
      <c r="AF99" s="133"/>
      <c r="AG99" s="135">
        <f>'003 - km 3,417 - svršek Č...'!J34</f>
        <v>0</v>
      </c>
      <c r="AH99" s="132"/>
      <c r="AI99" s="132"/>
      <c r="AJ99" s="132"/>
      <c r="AK99" s="132"/>
      <c r="AL99" s="132"/>
      <c r="AM99" s="132"/>
      <c r="AN99" s="135">
        <f>SUM(AG99,AT99)</f>
        <v>0</v>
      </c>
      <c r="AO99" s="132"/>
      <c r="AP99" s="132"/>
      <c r="AQ99" s="136" t="s">
        <v>87</v>
      </c>
      <c r="AR99" s="72"/>
      <c r="AS99" s="137">
        <v>0</v>
      </c>
      <c r="AT99" s="138">
        <f>ROUND(SUM(AV99:AW99),2)</f>
        <v>0</v>
      </c>
      <c r="AU99" s="139">
        <f>'003 - km 3,417 - svršek Č...'!P127</f>
        <v>0</v>
      </c>
      <c r="AV99" s="138">
        <f>'003 - km 3,417 - svršek Č...'!J37</f>
        <v>0</v>
      </c>
      <c r="AW99" s="138">
        <f>'003 - km 3,417 - svršek Č...'!J38</f>
        <v>0</v>
      </c>
      <c r="AX99" s="138">
        <f>'003 - km 3,417 - svršek Č...'!J39</f>
        <v>0</v>
      </c>
      <c r="AY99" s="138">
        <f>'003 - km 3,417 - svršek Č...'!J40</f>
        <v>0</v>
      </c>
      <c r="AZ99" s="138">
        <f>'003 - km 3,417 - svršek Č...'!F37</f>
        <v>0</v>
      </c>
      <c r="BA99" s="138">
        <f>'003 - km 3,417 - svršek Č...'!F38</f>
        <v>0</v>
      </c>
      <c r="BB99" s="138">
        <f>'003 - km 3,417 - svršek Č...'!F39</f>
        <v>0</v>
      </c>
      <c r="BC99" s="138">
        <f>'003 - km 3,417 - svršek Č...'!F40</f>
        <v>0</v>
      </c>
      <c r="BD99" s="140">
        <f>'003 - km 3,417 - svršek Č...'!F41</f>
        <v>0</v>
      </c>
      <c r="BE99" s="4"/>
      <c r="BT99" s="141" t="s">
        <v>91</v>
      </c>
      <c r="BV99" s="141" t="s">
        <v>79</v>
      </c>
      <c r="BW99" s="141" t="s">
        <v>98</v>
      </c>
      <c r="BX99" s="141" t="s">
        <v>88</v>
      </c>
      <c r="CL99" s="141" t="s">
        <v>1</v>
      </c>
    </row>
    <row r="100" s="4" customFormat="1" ht="16.5" customHeight="1">
      <c r="A100" s="142" t="s">
        <v>89</v>
      </c>
      <c r="B100" s="70"/>
      <c r="C100" s="132"/>
      <c r="D100" s="132"/>
      <c r="E100" s="133" t="s">
        <v>93</v>
      </c>
      <c r="F100" s="133"/>
      <c r="G100" s="133"/>
      <c r="H100" s="133"/>
      <c r="I100" s="133"/>
      <c r="J100" s="132"/>
      <c r="K100" s="133" t="s">
        <v>99</v>
      </c>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5">
        <f>'002 - VRN - km 3,417'!J32</f>
        <v>0</v>
      </c>
      <c r="AH100" s="132"/>
      <c r="AI100" s="132"/>
      <c r="AJ100" s="132"/>
      <c r="AK100" s="132"/>
      <c r="AL100" s="132"/>
      <c r="AM100" s="132"/>
      <c r="AN100" s="135">
        <f>SUM(AG100,AT100)</f>
        <v>0</v>
      </c>
      <c r="AO100" s="132"/>
      <c r="AP100" s="132"/>
      <c r="AQ100" s="136" t="s">
        <v>87</v>
      </c>
      <c r="AR100" s="72"/>
      <c r="AS100" s="137">
        <v>0</v>
      </c>
      <c r="AT100" s="138">
        <f>ROUND(SUM(AV100:AW100),2)</f>
        <v>0</v>
      </c>
      <c r="AU100" s="139">
        <f>'002 - VRN - km 3,417'!P124</f>
        <v>0</v>
      </c>
      <c r="AV100" s="138">
        <f>'002 - VRN - km 3,417'!J35</f>
        <v>0</v>
      </c>
      <c r="AW100" s="138">
        <f>'002 - VRN - km 3,417'!J36</f>
        <v>0</v>
      </c>
      <c r="AX100" s="138">
        <f>'002 - VRN - km 3,417'!J37</f>
        <v>0</v>
      </c>
      <c r="AY100" s="138">
        <f>'002 - VRN - km 3,417'!J38</f>
        <v>0</v>
      </c>
      <c r="AZ100" s="138">
        <f>'002 - VRN - km 3,417'!F35</f>
        <v>0</v>
      </c>
      <c r="BA100" s="138">
        <f>'002 - VRN - km 3,417'!F36</f>
        <v>0</v>
      </c>
      <c r="BB100" s="138">
        <f>'002 - VRN - km 3,417'!F37</f>
        <v>0</v>
      </c>
      <c r="BC100" s="138">
        <f>'002 - VRN - km 3,417'!F38</f>
        <v>0</v>
      </c>
      <c r="BD100" s="140">
        <f>'002 - VRN - km 3,417'!F39</f>
        <v>0</v>
      </c>
      <c r="BE100" s="4"/>
      <c r="BT100" s="141" t="s">
        <v>85</v>
      </c>
      <c r="BV100" s="141" t="s">
        <v>79</v>
      </c>
      <c r="BW100" s="141" t="s">
        <v>100</v>
      </c>
      <c r="BX100" s="141" t="s">
        <v>84</v>
      </c>
      <c r="CL100" s="141" t="s">
        <v>1</v>
      </c>
    </row>
    <row r="101" s="7" customFormat="1" ht="16.5" customHeight="1">
      <c r="A101" s="7"/>
      <c r="B101" s="119"/>
      <c r="C101" s="120"/>
      <c r="D101" s="121" t="s">
        <v>93</v>
      </c>
      <c r="E101" s="121"/>
      <c r="F101" s="121"/>
      <c r="G101" s="121"/>
      <c r="H101" s="121"/>
      <c r="I101" s="122"/>
      <c r="J101" s="121" t="s">
        <v>101</v>
      </c>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3">
        <f>ROUND(AG102+AG105,2)</f>
        <v>0</v>
      </c>
      <c r="AH101" s="122"/>
      <c r="AI101" s="122"/>
      <c r="AJ101" s="122"/>
      <c r="AK101" s="122"/>
      <c r="AL101" s="122"/>
      <c r="AM101" s="122"/>
      <c r="AN101" s="124">
        <f>SUM(AG101,AT101)</f>
        <v>0</v>
      </c>
      <c r="AO101" s="122"/>
      <c r="AP101" s="122"/>
      <c r="AQ101" s="125" t="s">
        <v>83</v>
      </c>
      <c r="AR101" s="126"/>
      <c r="AS101" s="127">
        <f>ROUND(AS102+AS105,2)</f>
        <v>0</v>
      </c>
      <c r="AT101" s="128">
        <f>ROUND(SUM(AV101:AW101),2)</f>
        <v>0</v>
      </c>
      <c r="AU101" s="129">
        <f>ROUND(AU102+AU105,5)</f>
        <v>0</v>
      </c>
      <c r="AV101" s="128">
        <f>ROUND(AZ101*L29,2)</f>
        <v>0</v>
      </c>
      <c r="AW101" s="128">
        <f>ROUND(BA101*L30,2)</f>
        <v>0</v>
      </c>
      <c r="AX101" s="128">
        <f>ROUND(BB101*L29,2)</f>
        <v>0</v>
      </c>
      <c r="AY101" s="128">
        <f>ROUND(BC101*L30,2)</f>
        <v>0</v>
      </c>
      <c r="AZ101" s="128">
        <f>ROUND(AZ102+AZ105,2)</f>
        <v>0</v>
      </c>
      <c r="BA101" s="128">
        <f>ROUND(BA102+BA105,2)</f>
        <v>0</v>
      </c>
      <c r="BB101" s="128">
        <f>ROUND(BB102+BB105,2)</f>
        <v>0</v>
      </c>
      <c r="BC101" s="128">
        <f>ROUND(BC102+BC105,2)</f>
        <v>0</v>
      </c>
      <c r="BD101" s="130">
        <f>ROUND(BD102+BD105,2)</f>
        <v>0</v>
      </c>
      <c r="BE101" s="7"/>
      <c r="BS101" s="131" t="s">
        <v>76</v>
      </c>
      <c r="BT101" s="131" t="s">
        <v>21</v>
      </c>
      <c r="BU101" s="131" t="s">
        <v>78</v>
      </c>
      <c r="BV101" s="131" t="s">
        <v>79</v>
      </c>
      <c r="BW101" s="131" t="s">
        <v>102</v>
      </c>
      <c r="BX101" s="131" t="s">
        <v>5</v>
      </c>
      <c r="CL101" s="131" t="s">
        <v>1</v>
      </c>
      <c r="CM101" s="131" t="s">
        <v>85</v>
      </c>
    </row>
    <row r="102" s="4" customFormat="1" ht="16.5" customHeight="1">
      <c r="A102" s="4"/>
      <c r="B102" s="70"/>
      <c r="C102" s="132"/>
      <c r="D102" s="132"/>
      <c r="E102" s="133" t="s">
        <v>81</v>
      </c>
      <c r="F102" s="133"/>
      <c r="G102" s="133"/>
      <c r="H102" s="133"/>
      <c r="I102" s="133"/>
      <c r="J102" s="132"/>
      <c r="K102" s="133" t="s">
        <v>103</v>
      </c>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4">
        <f>ROUND(SUM(AG103:AG104),2)</f>
        <v>0</v>
      </c>
      <c r="AH102" s="132"/>
      <c r="AI102" s="132"/>
      <c r="AJ102" s="132"/>
      <c r="AK102" s="132"/>
      <c r="AL102" s="132"/>
      <c r="AM102" s="132"/>
      <c r="AN102" s="135">
        <f>SUM(AG102,AT102)</f>
        <v>0</v>
      </c>
      <c r="AO102" s="132"/>
      <c r="AP102" s="132"/>
      <c r="AQ102" s="136" t="s">
        <v>87</v>
      </c>
      <c r="AR102" s="72"/>
      <c r="AS102" s="137">
        <f>ROUND(SUM(AS103:AS104),2)</f>
        <v>0</v>
      </c>
      <c r="AT102" s="138">
        <f>ROUND(SUM(AV102:AW102),2)</f>
        <v>0</v>
      </c>
      <c r="AU102" s="139">
        <f>ROUND(SUM(AU103:AU104),5)</f>
        <v>0</v>
      </c>
      <c r="AV102" s="138">
        <f>ROUND(AZ102*L29,2)</f>
        <v>0</v>
      </c>
      <c r="AW102" s="138">
        <f>ROUND(BA102*L30,2)</f>
        <v>0</v>
      </c>
      <c r="AX102" s="138">
        <f>ROUND(BB102*L29,2)</f>
        <v>0</v>
      </c>
      <c r="AY102" s="138">
        <f>ROUND(BC102*L30,2)</f>
        <v>0</v>
      </c>
      <c r="AZ102" s="138">
        <f>ROUND(SUM(AZ103:AZ104),2)</f>
        <v>0</v>
      </c>
      <c r="BA102" s="138">
        <f>ROUND(SUM(BA103:BA104),2)</f>
        <v>0</v>
      </c>
      <c r="BB102" s="138">
        <f>ROUND(SUM(BB103:BB104),2)</f>
        <v>0</v>
      </c>
      <c r="BC102" s="138">
        <f>ROUND(SUM(BC103:BC104),2)</f>
        <v>0</v>
      </c>
      <c r="BD102" s="140">
        <f>ROUND(SUM(BD103:BD104),2)</f>
        <v>0</v>
      </c>
      <c r="BE102" s="4"/>
      <c r="BS102" s="141" t="s">
        <v>76</v>
      </c>
      <c r="BT102" s="141" t="s">
        <v>85</v>
      </c>
      <c r="BU102" s="141" t="s">
        <v>78</v>
      </c>
      <c r="BV102" s="141" t="s">
        <v>79</v>
      </c>
      <c r="BW102" s="141" t="s">
        <v>104</v>
      </c>
      <c r="BX102" s="141" t="s">
        <v>102</v>
      </c>
      <c r="CL102" s="141" t="s">
        <v>1</v>
      </c>
    </row>
    <row r="103" s="4" customFormat="1" ht="16.5" customHeight="1">
      <c r="A103" s="142" t="s">
        <v>89</v>
      </c>
      <c r="B103" s="70"/>
      <c r="C103" s="132"/>
      <c r="D103" s="132"/>
      <c r="E103" s="132"/>
      <c r="F103" s="133" t="s">
        <v>81</v>
      </c>
      <c r="G103" s="133"/>
      <c r="H103" s="133"/>
      <c r="I103" s="133"/>
      <c r="J103" s="133"/>
      <c r="K103" s="132"/>
      <c r="L103" s="133" t="s">
        <v>105</v>
      </c>
      <c r="M103" s="133"/>
      <c r="N103" s="133"/>
      <c r="O103" s="133"/>
      <c r="P103" s="133"/>
      <c r="Q103" s="133"/>
      <c r="R103" s="133"/>
      <c r="S103" s="133"/>
      <c r="T103" s="133"/>
      <c r="U103" s="133"/>
      <c r="V103" s="133"/>
      <c r="W103" s="133"/>
      <c r="X103" s="133"/>
      <c r="Y103" s="133"/>
      <c r="Z103" s="133"/>
      <c r="AA103" s="133"/>
      <c r="AB103" s="133"/>
      <c r="AC103" s="133"/>
      <c r="AD103" s="133"/>
      <c r="AE103" s="133"/>
      <c r="AF103" s="133"/>
      <c r="AG103" s="135">
        <f>'001 - km 3,418 - most'!J34</f>
        <v>0</v>
      </c>
      <c r="AH103" s="132"/>
      <c r="AI103" s="132"/>
      <c r="AJ103" s="132"/>
      <c r="AK103" s="132"/>
      <c r="AL103" s="132"/>
      <c r="AM103" s="132"/>
      <c r="AN103" s="135">
        <f>SUM(AG103,AT103)</f>
        <v>0</v>
      </c>
      <c r="AO103" s="132"/>
      <c r="AP103" s="132"/>
      <c r="AQ103" s="136" t="s">
        <v>87</v>
      </c>
      <c r="AR103" s="72"/>
      <c r="AS103" s="137">
        <v>0</v>
      </c>
      <c r="AT103" s="138">
        <f>ROUND(SUM(AV103:AW103),2)</f>
        <v>0</v>
      </c>
      <c r="AU103" s="139">
        <f>'001 - km 3,418 - most'!P136</f>
        <v>0</v>
      </c>
      <c r="AV103" s="138">
        <f>'001 - km 3,418 - most'!J37</f>
        <v>0</v>
      </c>
      <c r="AW103" s="138">
        <f>'001 - km 3,418 - most'!J38</f>
        <v>0</v>
      </c>
      <c r="AX103" s="138">
        <f>'001 - km 3,418 - most'!J39</f>
        <v>0</v>
      </c>
      <c r="AY103" s="138">
        <f>'001 - km 3,418 - most'!J40</f>
        <v>0</v>
      </c>
      <c r="AZ103" s="138">
        <f>'001 - km 3,418 - most'!F37</f>
        <v>0</v>
      </c>
      <c r="BA103" s="138">
        <f>'001 - km 3,418 - most'!F38</f>
        <v>0</v>
      </c>
      <c r="BB103" s="138">
        <f>'001 - km 3,418 - most'!F39</f>
        <v>0</v>
      </c>
      <c r="BC103" s="138">
        <f>'001 - km 3,418 - most'!F40</f>
        <v>0</v>
      </c>
      <c r="BD103" s="140">
        <f>'001 - km 3,418 - most'!F41</f>
        <v>0</v>
      </c>
      <c r="BE103" s="4"/>
      <c r="BT103" s="141" t="s">
        <v>91</v>
      </c>
      <c r="BV103" s="141" t="s">
        <v>79</v>
      </c>
      <c r="BW103" s="141" t="s">
        <v>106</v>
      </c>
      <c r="BX103" s="141" t="s">
        <v>104</v>
      </c>
      <c r="CL103" s="141" t="s">
        <v>1</v>
      </c>
    </row>
    <row r="104" s="4" customFormat="1" ht="16.5" customHeight="1">
      <c r="A104" s="142" t="s">
        <v>89</v>
      </c>
      <c r="B104" s="70"/>
      <c r="C104" s="132"/>
      <c r="D104" s="132"/>
      <c r="E104" s="132"/>
      <c r="F104" s="133" t="s">
        <v>93</v>
      </c>
      <c r="G104" s="133"/>
      <c r="H104" s="133"/>
      <c r="I104" s="133"/>
      <c r="J104" s="133"/>
      <c r="K104" s="132"/>
      <c r="L104" s="133" t="s">
        <v>107</v>
      </c>
      <c r="M104" s="133"/>
      <c r="N104" s="133"/>
      <c r="O104" s="133"/>
      <c r="P104" s="133"/>
      <c r="Q104" s="133"/>
      <c r="R104" s="133"/>
      <c r="S104" s="133"/>
      <c r="T104" s="133"/>
      <c r="U104" s="133"/>
      <c r="V104" s="133"/>
      <c r="W104" s="133"/>
      <c r="X104" s="133"/>
      <c r="Y104" s="133"/>
      <c r="Z104" s="133"/>
      <c r="AA104" s="133"/>
      <c r="AB104" s="133"/>
      <c r="AC104" s="133"/>
      <c r="AD104" s="133"/>
      <c r="AE104" s="133"/>
      <c r="AF104" s="133"/>
      <c r="AG104" s="135">
        <f>'002 - km 3,418 - svršek Č...'!J34</f>
        <v>0</v>
      </c>
      <c r="AH104" s="132"/>
      <c r="AI104" s="132"/>
      <c r="AJ104" s="132"/>
      <c r="AK104" s="132"/>
      <c r="AL104" s="132"/>
      <c r="AM104" s="132"/>
      <c r="AN104" s="135">
        <f>SUM(AG104,AT104)</f>
        <v>0</v>
      </c>
      <c r="AO104" s="132"/>
      <c r="AP104" s="132"/>
      <c r="AQ104" s="136" t="s">
        <v>87</v>
      </c>
      <c r="AR104" s="72"/>
      <c r="AS104" s="137">
        <v>0</v>
      </c>
      <c r="AT104" s="138">
        <f>ROUND(SUM(AV104:AW104),2)</f>
        <v>0</v>
      </c>
      <c r="AU104" s="139">
        <f>'002 - km 3,418 - svršek Č...'!P127</f>
        <v>0</v>
      </c>
      <c r="AV104" s="138">
        <f>'002 - km 3,418 - svršek Č...'!J37</f>
        <v>0</v>
      </c>
      <c r="AW104" s="138">
        <f>'002 - km 3,418 - svršek Č...'!J38</f>
        <v>0</v>
      </c>
      <c r="AX104" s="138">
        <f>'002 - km 3,418 - svršek Č...'!J39</f>
        <v>0</v>
      </c>
      <c r="AY104" s="138">
        <f>'002 - km 3,418 - svršek Č...'!J40</f>
        <v>0</v>
      </c>
      <c r="AZ104" s="138">
        <f>'002 - km 3,418 - svršek Č...'!F37</f>
        <v>0</v>
      </c>
      <c r="BA104" s="138">
        <f>'002 - km 3,418 - svršek Č...'!F38</f>
        <v>0</v>
      </c>
      <c r="BB104" s="138">
        <f>'002 - km 3,418 - svršek Č...'!F39</f>
        <v>0</v>
      </c>
      <c r="BC104" s="138">
        <f>'002 - km 3,418 - svršek Č...'!F40</f>
        <v>0</v>
      </c>
      <c r="BD104" s="140">
        <f>'002 - km 3,418 - svršek Č...'!F41</f>
        <v>0</v>
      </c>
      <c r="BE104" s="4"/>
      <c r="BT104" s="141" t="s">
        <v>91</v>
      </c>
      <c r="BV104" s="141" t="s">
        <v>79</v>
      </c>
      <c r="BW104" s="141" t="s">
        <v>108</v>
      </c>
      <c r="BX104" s="141" t="s">
        <v>104</v>
      </c>
      <c r="CL104" s="141" t="s">
        <v>1</v>
      </c>
    </row>
    <row r="105" s="4" customFormat="1" ht="16.5" customHeight="1">
      <c r="A105" s="142" t="s">
        <v>89</v>
      </c>
      <c r="B105" s="70"/>
      <c r="C105" s="132"/>
      <c r="D105" s="132"/>
      <c r="E105" s="133" t="s">
        <v>93</v>
      </c>
      <c r="F105" s="133"/>
      <c r="G105" s="133"/>
      <c r="H105" s="133"/>
      <c r="I105" s="133"/>
      <c r="J105" s="132"/>
      <c r="K105" s="133" t="s">
        <v>109</v>
      </c>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5">
        <f>'002 - VRN - km 3,418'!J32</f>
        <v>0</v>
      </c>
      <c r="AH105" s="132"/>
      <c r="AI105" s="132"/>
      <c r="AJ105" s="132"/>
      <c r="AK105" s="132"/>
      <c r="AL105" s="132"/>
      <c r="AM105" s="132"/>
      <c r="AN105" s="135">
        <f>SUM(AG105,AT105)</f>
        <v>0</v>
      </c>
      <c r="AO105" s="132"/>
      <c r="AP105" s="132"/>
      <c r="AQ105" s="136" t="s">
        <v>87</v>
      </c>
      <c r="AR105" s="72"/>
      <c r="AS105" s="143">
        <v>0</v>
      </c>
      <c r="AT105" s="144">
        <f>ROUND(SUM(AV105:AW105),2)</f>
        <v>0</v>
      </c>
      <c r="AU105" s="145">
        <f>'002 - VRN - km 3,418'!P124</f>
        <v>0</v>
      </c>
      <c r="AV105" s="144">
        <f>'002 - VRN - km 3,418'!J35</f>
        <v>0</v>
      </c>
      <c r="AW105" s="144">
        <f>'002 - VRN - km 3,418'!J36</f>
        <v>0</v>
      </c>
      <c r="AX105" s="144">
        <f>'002 - VRN - km 3,418'!J37</f>
        <v>0</v>
      </c>
      <c r="AY105" s="144">
        <f>'002 - VRN - km 3,418'!J38</f>
        <v>0</v>
      </c>
      <c r="AZ105" s="144">
        <f>'002 - VRN - km 3,418'!F35</f>
        <v>0</v>
      </c>
      <c r="BA105" s="144">
        <f>'002 - VRN - km 3,418'!F36</f>
        <v>0</v>
      </c>
      <c r="BB105" s="144">
        <f>'002 - VRN - km 3,418'!F37</f>
        <v>0</v>
      </c>
      <c r="BC105" s="144">
        <f>'002 - VRN - km 3,418'!F38</f>
        <v>0</v>
      </c>
      <c r="BD105" s="146">
        <f>'002 - VRN - km 3,418'!F39</f>
        <v>0</v>
      </c>
      <c r="BE105" s="4"/>
      <c r="BT105" s="141" t="s">
        <v>85</v>
      </c>
      <c r="BV105" s="141" t="s">
        <v>79</v>
      </c>
      <c r="BW105" s="141" t="s">
        <v>110</v>
      </c>
      <c r="BX105" s="141" t="s">
        <v>102</v>
      </c>
      <c r="CL105" s="141" t="s">
        <v>1</v>
      </c>
    </row>
    <row r="106" s="2" customFormat="1" ht="30" customHeight="1">
      <c r="A106" s="38"/>
      <c r="B106" s="39"/>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4"/>
      <c r="AS106" s="38"/>
      <c r="AT106" s="38"/>
      <c r="AU106" s="38"/>
      <c r="AV106" s="38"/>
      <c r="AW106" s="38"/>
      <c r="AX106" s="38"/>
      <c r="AY106" s="38"/>
      <c r="AZ106" s="38"/>
      <c r="BA106" s="38"/>
      <c r="BB106" s="38"/>
      <c r="BC106" s="38"/>
      <c r="BD106" s="38"/>
      <c r="BE106" s="38"/>
    </row>
    <row r="107" s="2" customFormat="1" ht="6.96" customHeight="1">
      <c r="A107" s="38"/>
      <c r="B107" s="66"/>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44"/>
      <c r="AS107" s="38"/>
      <c r="AT107" s="38"/>
      <c r="AU107" s="38"/>
      <c r="AV107" s="38"/>
      <c r="AW107" s="38"/>
      <c r="AX107" s="38"/>
      <c r="AY107" s="38"/>
      <c r="AZ107" s="38"/>
      <c r="BA107" s="38"/>
      <c r="BB107" s="38"/>
      <c r="BC107" s="38"/>
      <c r="BD107" s="38"/>
      <c r="BE107" s="38"/>
    </row>
  </sheetData>
  <sheetProtection sheet="1" formatColumns="0" formatRows="0" objects="1" scenarios="1" spinCount="100000" saltValue="xhHpdYsYYNUznARlHVanjZvfzOV2jkmUbixhHVxiAVnVuZX+Y/FWcXjwXJGEMb6cZ/jWCqwlBGNkF80YTulv2A==" hashValue="r/LqFdZsNoPPehjPHq+2KOHdbNmWbuvFv8d+/YbL+JrmvY4cQ+bUsUhTfxjgq5g088ca4EqN5Iij4+uUsqWvrQ==" algorithmName="SHA-512" password="CC35"/>
  <mergeCells count="82">
    <mergeCell ref="C92:G92"/>
    <mergeCell ref="D95:H95"/>
    <mergeCell ref="D101:H101"/>
    <mergeCell ref="E96:I96"/>
    <mergeCell ref="E100:I100"/>
    <mergeCell ref="E102:I102"/>
    <mergeCell ref="F98:J98"/>
    <mergeCell ref="F99:J99"/>
    <mergeCell ref="F97:J97"/>
    <mergeCell ref="F103:J103"/>
    <mergeCell ref="F104:J104"/>
    <mergeCell ref="I92:AF92"/>
    <mergeCell ref="J101:AF101"/>
    <mergeCell ref="J95:AF95"/>
    <mergeCell ref="K102:AF102"/>
    <mergeCell ref="K96:AF96"/>
    <mergeCell ref="K100:AF100"/>
    <mergeCell ref="L97:AF97"/>
    <mergeCell ref="L103:AF103"/>
    <mergeCell ref="L99:AF99"/>
    <mergeCell ref="L98:AF98"/>
    <mergeCell ref="L85:AO85"/>
    <mergeCell ref="L104:AF104"/>
    <mergeCell ref="E105:I105"/>
    <mergeCell ref="K105:AF105"/>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92:AM92"/>
    <mergeCell ref="AG97:AM97"/>
    <mergeCell ref="AG101:AM101"/>
    <mergeCell ref="AG100:AM100"/>
    <mergeCell ref="AG95:AM95"/>
    <mergeCell ref="AG103:AM103"/>
    <mergeCell ref="AG104:AM104"/>
    <mergeCell ref="AG96:AM96"/>
    <mergeCell ref="AG98:AM98"/>
    <mergeCell ref="AG99:AM99"/>
    <mergeCell ref="AG102:AM102"/>
    <mergeCell ref="AM90:AP90"/>
    <mergeCell ref="AM89:AP89"/>
    <mergeCell ref="AM87:AN87"/>
    <mergeCell ref="AN103:AP103"/>
    <mergeCell ref="AN102:AP102"/>
    <mergeCell ref="AN104:AP104"/>
    <mergeCell ref="AN101:AP101"/>
    <mergeCell ref="AN100:AP100"/>
    <mergeCell ref="AN95:AP95"/>
    <mergeCell ref="AN99:AP99"/>
    <mergeCell ref="AN96:AP96"/>
    <mergeCell ref="AN98:AP98"/>
    <mergeCell ref="AN92:AP92"/>
    <mergeCell ref="AN97:AP97"/>
    <mergeCell ref="AS89:AT91"/>
    <mergeCell ref="AN105:AP105"/>
    <mergeCell ref="AG105:AM105"/>
    <mergeCell ref="AN94:AP94"/>
  </mergeCells>
  <hyperlinks>
    <hyperlink ref="A97" location="'001 - km 3,417 - most'!C2" display="/"/>
    <hyperlink ref="A98" location="'002 - km 3,417 - svršek'!C2" display="/"/>
    <hyperlink ref="A99" location="'003 - km 3,417 - svršek Č...'!C2" display="/"/>
    <hyperlink ref="A100" location="'002 - VRN - km 3,417'!C2" display="/"/>
    <hyperlink ref="A103" location="'001 - km 3,418 - most'!C2" display="/"/>
    <hyperlink ref="A104" location="'002 - km 3,418 - svršek Č...'!C2" display="/"/>
    <hyperlink ref="A105" location="'002 - VRN - km 3,418'!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c r="B8" s="20"/>
      <c r="D8" s="151" t="s">
        <v>112</v>
      </c>
      <c r="L8" s="20"/>
    </row>
    <row r="9" s="1" customFormat="1" ht="16.5" customHeight="1">
      <c r="B9" s="20"/>
      <c r="E9" s="152" t="s">
        <v>113</v>
      </c>
      <c r="F9" s="1"/>
      <c r="G9" s="1"/>
      <c r="H9" s="1"/>
      <c r="L9" s="20"/>
    </row>
    <row r="10" s="1" customFormat="1" ht="12" customHeight="1">
      <c r="B10" s="20"/>
      <c r="D10" s="151" t="s">
        <v>114</v>
      </c>
      <c r="L10" s="20"/>
    </row>
    <row r="11" s="2" customFormat="1" ht="16.5" customHeight="1">
      <c r="A11" s="38"/>
      <c r="B11" s="44"/>
      <c r="C11" s="38"/>
      <c r="D11" s="38"/>
      <c r="E11" s="153" t="s">
        <v>115</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116</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4" t="s">
        <v>117</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19</v>
      </c>
      <c r="E15" s="38"/>
      <c r="F15" s="141" t="s">
        <v>1</v>
      </c>
      <c r="G15" s="38"/>
      <c r="H15" s="38"/>
      <c r="I15" s="151" t="s">
        <v>20</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22</v>
      </c>
      <c r="E16" s="38"/>
      <c r="F16" s="141" t="s">
        <v>23</v>
      </c>
      <c r="G16" s="38"/>
      <c r="H16" s="38"/>
      <c r="I16" s="151" t="s">
        <v>24</v>
      </c>
      <c r="J16" s="155" t="str">
        <f>'Rekapitulace zakázky'!AN8</f>
        <v>18. 5. 2020</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28</v>
      </c>
      <c r="E18" s="38"/>
      <c r="F18" s="38"/>
      <c r="G18" s="38"/>
      <c r="H18" s="38"/>
      <c r="I18" s="151" t="s">
        <v>29</v>
      </c>
      <c r="J18" s="141" t="str">
        <f>IF('Rekapitulace zakázky'!AN10="","",'Rekapitulace zakázky'!AN10)</f>
        <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tr">
        <f>IF('Rekapitulace zakázky'!E11="","",'Rekapitulace zakázky'!E11)</f>
        <v xml:space="preserve"> </v>
      </c>
      <c r="F19" s="38"/>
      <c r="G19" s="38"/>
      <c r="H19" s="38"/>
      <c r="I19" s="151" t="s">
        <v>30</v>
      </c>
      <c r="J19" s="141" t="str">
        <f>IF('Rekapitulace zakázky'!AN11="","",'Rekapitulace zakázky'!AN11)</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31</v>
      </c>
      <c r="E21" s="38"/>
      <c r="F21" s="38"/>
      <c r="G21" s="38"/>
      <c r="H21" s="38"/>
      <c r="I21" s="151" t="s">
        <v>29</v>
      </c>
      <c r="J21" s="33" t="str">
        <f>'Rekapitulace zakázky'!AN13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zakázky'!E14</f>
        <v>Vyplň údaj</v>
      </c>
      <c r="F22" s="141"/>
      <c r="G22" s="141"/>
      <c r="H22" s="141"/>
      <c r="I22" s="151" t="s">
        <v>30</v>
      </c>
      <c r="J22" s="33" t="str">
        <f>'Rekapitulace zakázky'!AN14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33</v>
      </c>
      <c r="E24" s="38"/>
      <c r="F24" s="38"/>
      <c r="G24" s="38"/>
      <c r="H24" s="38"/>
      <c r="I24" s="151" t="s">
        <v>29</v>
      </c>
      <c r="J24" s="141" t="str">
        <f>IF('Rekapitulace zakázky'!AN16="","",'Rekapitulace zakázky'!AN16)</f>
        <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tr">
        <f>IF('Rekapitulace zakázky'!E17="","",'Rekapitulace zakázky'!E17)</f>
        <v xml:space="preserve"> </v>
      </c>
      <c r="F25" s="38"/>
      <c r="G25" s="38"/>
      <c r="H25" s="38"/>
      <c r="I25" s="151" t="s">
        <v>30</v>
      </c>
      <c r="J25" s="141" t="str">
        <f>IF('Rekapitulace zakázky'!AN17="","",'Rekapitulace zakázky'!AN17)</f>
        <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35</v>
      </c>
      <c r="E27" s="38"/>
      <c r="F27" s="38"/>
      <c r="G27" s="38"/>
      <c r="H27" s="38"/>
      <c r="I27" s="151" t="s">
        <v>29</v>
      </c>
      <c r="J27" s="141" t="str">
        <f>IF('Rekapitulace zakázky'!AN19="","",'Rekapitulace zakázky'!AN19)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zakázky'!E20="","",'Rekapitulace zakázky'!E20)</f>
        <v xml:space="preserve"> </v>
      </c>
      <c r="F28" s="38"/>
      <c r="G28" s="38"/>
      <c r="H28" s="38"/>
      <c r="I28" s="151" t="s">
        <v>30</v>
      </c>
      <c r="J28" s="141" t="str">
        <f>IF('Rekapitulace zakázky'!AN20="","",'Rekapitulace zakázky'!AN20)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36</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6"/>
      <c r="B31" s="157"/>
      <c r="C31" s="156"/>
      <c r="D31" s="156"/>
      <c r="E31" s="158" t="s">
        <v>1</v>
      </c>
      <c r="F31" s="158"/>
      <c r="G31" s="158"/>
      <c r="H31" s="158"/>
      <c r="I31" s="156"/>
      <c r="J31" s="156"/>
      <c r="K31" s="156"/>
      <c r="L31" s="159"/>
      <c r="S31" s="156"/>
      <c r="T31" s="156"/>
      <c r="U31" s="156"/>
      <c r="V31" s="156"/>
      <c r="W31" s="156"/>
      <c r="X31" s="156"/>
      <c r="Y31" s="156"/>
      <c r="Z31" s="156"/>
      <c r="AA31" s="156"/>
      <c r="AB31" s="156"/>
      <c r="AC31" s="156"/>
      <c r="AD31" s="156"/>
      <c r="AE31" s="156"/>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25.44" customHeight="1">
      <c r="A34" s="38"/>
      <c r="B34" s="44"/>
      <c r="C34" s="38"/>
      <c r="D34" s="161" t="s">
        <v>37</v>
      </c>
      <c r="E34" s="38"/>
      <c r="F34" s="38"/>
      <c r="G34" s="38"/>
      <c r="H34" s="38"/>
      <c r="I34" s="38"/>
      <c r="J34" s="162">
        <f>ROUND(J136, 2)</f>
        <v>0</v>
      </c>
      <c r="K34" s="38"/>
      <c r="L34" s="63"/>
      <c r="S34" s="38"/>
      <c r="T34" s="38"/>
      <c r="U34" s="38"/>
      <c r="V34" s="38"/>
      <c r="W34" s="38"/>
      <c r="X34" s="38"/>
      <c r="Y34" s="38"/>
      <c r="Z34" s="38"/>
      <c r="AA34" s="38"/>
      <c r="AB34" s="38"/>
      <c r="AC34" s="38"/>
      <c r="AD34" s="38"/>
      <c r="AE34" s="38"/>
    </row>
    <row r="35" s="2" customFormat="1" ht="6.96" customHeight="1">
      <c r="A35" s="38"/>
      <c r="B35" s="44"/>
      <c r="C35" s="38"/>
      <c r="D35" s="160"/>
      <c r="E35" s="160"/>
      <c r="F35" s="160"/>
      <c r="G35" s="160"/>
      <c r="H35" s="160"/>
      <c r="I35" s="160"/>
      <c r="J35" s="160"/>
      <c r="K35" s="160"/>
      <c r="L35" s="63"/>
      <c r="S35" s="38"/>
      <c r="T35" s="38"/>
      <c r="U35" s="38"/>
      <c r="V35" s="38"/>
      <c r="W35" s="38"/>
      <c r="X35" s="38"/>
      <c r="Y35" s="38"/>
      <c r="Z35" s="38"/>
      <c r="AA35" s="38"/>
      <c r="AB35" s="38"/>
      <c r="AC35" s="38"/>
      <c r="AD35" s="38"/>
      <c r="AE35" s="38"/>
    </row>
    <row r="36" s="2" customFormat="1" ht="14.4" customHeight="1">
      <c r="A36" s="38"/>
      <c r="B36" s="44"/>
      <c r="C36" s="38"/>
      <c r="D36" s="38"/>
      <c r="E36" s="38"/>
      <c r="F36" s="163" t="s">
        <v>39</v>
      </c>
      <c r="G36" s="38"/>
      <c r="H36" s="38"/>
      <c r="I36" s="163" t="s">
        <v>38</v>
      </c>
      <c r="J36" s="163" t="s">
        <v>40</v>
      </c>
      <c r="K36" s="38"/>
      <c r="L36" s="63"/>
      <c r="S36" s="38"/>
      <c r="T36" s="38"/>
      <c r="U36" s="38"/>
      <c r="V36" s="38"/>
      <c r="W36" s="38"/>
      <c r="X36" s="38"/>
      <c r="Y36" s="38"/>
      <c r="Z36" s="38"/>
      <c r="AA36" s="38"/>
      <c r="AB36" s="38"/>
      <c r="AC36" s="38"/>
      <c r="AD36" s="38"/>
      <c r="AE36" s="38"/>
    </row>
    <row r="37" s="2" customFormat="1" ht="14.4" customHeight="1">
      <c r="A37" s="38"/>
      <c r="B37" s="44"/>
      <c r="C37" s="38"/>
      <c r="D37" s="153" t="s">
        <v>41</v>
      </c>
      <c r="E37" s="151" t="s">
        <v>42</v>
      </c>
      <c r="F37" s="164">
        <f>ROUND((SUM(BE136:BE543)),  2)</f>
        <v>0</v>
      </c>
      <c r="G37" s="38"/>
      <c r="H37" s="38"/>
      <c r="I37" s="165">
        <v>0.20999999999999999</v>
      </c>
      <c r="J37" s="164">
        <f>ROUND(((SUM(BE136:BE543))*I37),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43</v>
      </c>
      <c r="F38" s="164">
        <f>ROUND((SUM(BF136:BF543)),  2)</f>
        <v>0</v>
      </c>
      <c r="G38" s="38"/>
      <c r="H38" s="38"/>
      <c r="I38" s="165">
        <v>0.14999999999999999</v>
      </c>
      <c r="J38" s="164">
        <f>ROUND(((SUM(BF136:BF543))*I38),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44</v>
      </c>
      <c r="F39" s="164">
        <f>ROUND((SUM(BG136:BG543)),  2)</f>
        <v>0</v>
      </c>
      <c r="G39" s="38"/>
      <c r="H39" s="38"/>
      <c r="I39" s="165">
        <v>0.20999999999999999</v>
      </c>
      <c r="J39" s="164">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45</v>
      </c>
      <c r="F40" s="164">
        <f>ROUND((SUM(BH136:BH543)),  2)</f>
        <v>0</v>
      </c>
      <c r="G40" s="38"/>
      <c r="H40" s="38"/>
      <c r="I40" s="165">
        <v>0.14999999999999999</v>
      </c>
      <c r="J40" s="164">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46</v>
      </c>
      <c r="F41" s="164">
        <f>ROUND((SUM(BI136:BI543)),  2)</f>
        <v>0</v>
      </c>
      <c r="G41" s="38"/>
      <c r="H41" s="38"/>
      <c r="I41" s="165">
        <v>0</v>
      </c>
      <c r="J41" s="164">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6"/>
      <c r="D43" s="167" t="s">
        <v>47</v>
      </c>
      <c r="E43" s="168"/>
      <c r="F43" s="168"/>
      <c r="G43" s="169" t="s">
        <v>48</v>
      </c>
      <c r="H43" s="170" t="s">
        <v>49</v>
      </c>
      <c r="I43" s="168"/>
      <c r="J43" s="171">
        <f>SUM(J34:J41)</f>
        <v>0</v>
      </c>
      <c r="K43" s="172"/>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1" customFormat="1" ht="16.5" customHeight="1">
      <c r="B87" s="21"/>
      <c r="C87" s="22"/>
      <c r="D87" s="22"/>
      <c r="E87" s="184" t="s">
        <v>113</v>
      </c>
      <c r="F87" s="22"/>
      <c r="G87" s="22"/>
      <c r="H87" s="22"/>
      <c r="I87" s="22"/>
      <c r="J87" s="22"/>
      <c r="K87" s="22"/>
      <c r="L87" s="20"/>
    </row>
    <row r="88" s="1" customFormat="1" ht="12" customHeight="1">
      <c r="B88" s="21"/>
      <c r="C88" s="32" t="s">
        <v>114</v>
      </c>
      <c r="D88" s="22"/>
      <c r="E88" s="22"/>
      <c r="F88" s="22"/>
      <c r="G88" s="22"/>
      <c r="H88" s="22"/>
      <c r="I88" s="22"/>
      <c r="J88" s="22"/>
      <c r="K88" s="22"/>
      <c r="L88" s="20"/>
    </row>
    <row r="89" s="2" customFormat="1" ht="16.5" customHeight="1">
      <c r="A89" s="38"/>
      <c r="B89" s="39"/>
      <c r="C89" s="40"/>
      <c r="D89" s="40"/>
      <c r="E89" s="185" t="s">
        <v>115</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116</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001 - km 3,417 - most</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22</v>
      </c>
      <c r="D93" s="40"/>
      <c r="E93" s="40"/>
      <c r="F93" s="27" t="str">
        <f>F16</f>
        <v xml:space="preserve"> </v>
      </c>
      <c r="G93" s="40"/>
      <c r="H93" s="40"/>
      <c r="I93" s="32" t="s">
        <v>24</v>
      </c>
      <c r="J93" s="79" t="str">
        <f>IF(J16="","",J16)</f>
        <v>18. 5. 2020</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E19</f>
        <v xml:space="preserve"> </v>
      </c>
      <c r="G95" s="40"/>
      <c r="H95" s="40"/>
      <c r="I95" s="32" t="s">
        <v>33</v>
      </c>
      <c r="J95" s="36" t="str">
        <f>E25</f>
        <v xml:space="preserve"> </v>
      </c>
      <c r="K95" s="40"/>
      <c r="L95" s="63"/>
      <c r="S95" s="38"/>
      <c r="T95" s="38"/>
      <c r="U95" s="38"/>
      <c r="V95" s="38"/>
      <c r="W95" s="38"/>
      <c r="X95" s="38"/>
      <c r="Y95" s="38"/>
      <c r="Z95" s="38"/>
      <c r="AA95" s="38"/>
      <c r="AB95" s="38"/>
      <c r="AC95" s="38"/>
      <c r="AD95" s="38"/>
      <c r="AE95" s="38"/>
    </row>
    <row r="96" s="2" customFormat="1" ht="15.15" customHeight="1">
      <c r="A96" s="38"/>
      <c r="B96" s="39"/>
      <c r="C96" s="32" t="s">
        <v>31</v>
      </c>
      <c r="D96" s="40"/>
      <c r="E96" s="40"/>
      <c r="F96" s="27" t="str">
        <f>IF(E22="","",E22)</f>
        <v>Vyplň údaj</v>
      </c>
      <c r="G96" s="40"/>
      <c r="H96" s="40"/>
      <c r="I96" s="32" t="s">
        <v>35</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6" t="s">
        <v>119</v>
      </c>
      <c r="D98" s="187"/>
      <c r="E98" s="187"/>
      <c r="F98" s="187"/>
      <c r="G98" s="187"/>
      <c r="H98" s="187"/>
      <c r="I98" s="187"/>
      <c r="J98" s="188" t="s">
        <v>120</v>
      </c>
      <c r="K98" s="187"/>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89" t="s">
        <v>121</v>
      </c>
      <c r="D100" s="40"/>
      <c r="E100" s="40"/>
      <c r="F100" s="40"/>
      <c r="G100" s="40"/>
      <c r="H100" s="40"/>
      <c r="I100" s="40"/>
      <c r="J100" s="110">
        <f>J136</f>
        <v>0</v>
      </c>
      <c r="K100" s="40"/>
      <c r="L100" s="63"/>
      <c r="S100" s="38"/>
      <c r="T100" s="38"/>
      <c r="U100" s="38"/>
      <c r="V100" s="38"/>
      <c r="W100" s="38"/>
      <c r="X100" s="38"/>
      <c r="Y100" s="38"/>
      <c r="Z100" s="38"/>
      <c r="AA100" s="38"/>
      <c r="AB100" s="38"/>
      <c r="AC100" s="38"/>
      <c r="AD100" s="38"/>
      <c r="AE100" s="38"/>
      <c r="AU100" s="17" t="s">
        <v>122</v>
      </c>
    </row>
    <row r="101" s="9" customFormat="1" ht="24.96" customHeight="1">
      <c r="A101" s="9"/>
      <c r="B101" s="190"/>
      <c r="C101" s="191"/>
      <c r="D101" s="192" t="s">
        <v>123</v>
      </c>
      <c r="E101" s="193"/>
      <c r="F101" s="193"/>
      <c r="G101" s="193"/>
      <c r="H101" s="193"/>
      <c r="I101" s="193"/>
      <c r="J101" s="194">
        <f>J137</f>
        <v>0</v>
      </c>
      <c r="K101" s="191"/>
      <c r="L101" s="195"/>
      <c r="S101" s="9"/>
      <c r="T101" s="9"/>
      <c r="U101" s="9"/>
      <c r="V101" s="9"/>
      <c r="W101" s="9"/>
      <c r="X101" s="9"/>
      <c r="Y101" s="9"/>
      <c r="Z101" s="9"/>
      <c r="AA101" s="9"/>
      <c r="AB101" s="9"/>
      <c r="AC101" s="9"/>
      <c r="AD101" s="9"/>
      <c r="AE101" s="9"/>
    </row>
    <row r="102" s="10" customFormat="1" ht="19.92" customHeight="1">
      <c r="A102" s="10"/>
      <c r="B102" s="196"/>
      <c r="C102" s="132"/>
      <c r="D102" s="197" t="s">
        <v>124</v>
      </c>
      <c r="E102" s="198"/>
      <c r="F102" s="198"/>
      <c r="G102" s="198"/>
      <c r="H102" s="198"/>
      <c r="I102" s="198"/>
      <c r="J102" s="199">
        <f>J138</f>
        <v>0</v>
      </c>
      <c r="K102" s="132"/>
      <c r="L102" s="200"/>
      <c r="S102" s="10"/>
      <c r="T102" s="10"/>
      <c r="U102" s="10"/>
      <c r="V102" s="10"/>
      <c r="W102" s="10"/>
      <c r="X102" s="10"/>
      <c r="Y102" s="10"/>
      <c r="Z102" s="10"/>
      <c r="AA102" s="10"/>
      <c r="AB102" s="10"/>
      <c r="AC102" s="10"/>
      <c r="AD102" s="10"/>
      <c r="AE102" s="10"/>
    </row>
    <row r="103" s="10" customFormat="1" ht="19.92" customHeight="1">
      <c r="A103" s="10"/>
      <c r="B103" s="196"/>
      <c r="C103" s="132"/>
      <c r="D103" s="197" t="s">
        <v>125</v>
      </c>
      <c r="E103" s="198"/>
      <c r="F103" s="198"/>
      <c r="G103" s="198"/>
      <c r="H103" s="198"/>
      <c r="I103" s="198"/>
      <c r="J103" s="199">
        <f>J195</f>
        <v>0</v>
      </c>
      <c r="K103" s="132"/>
      <c r="L103" s="200"/>
      <c r="S103" s="10"/>
      <c r="T103" s="10"/>
      <c r="U103" s="10"/>
      <c r="V103" s="10"/>
      <c r="W103" s="10"/>
      <c r="X103" s="10"/>
      <c r="Y103" s="10"/>
      <c r="Z103" s="10"/>
      <c r="AA103" s="10"/>
      <c r="AB103" s="10"/>
      <c r="AC103" s="10"/>
      <c r="AD103" s="10"/>
      <c r="AE103" s="10"/>
    </row>
    <row r="104" s="10" customFormat="1" ht="19.92" customHeight="1">
      <c r="A104" s="10"/>
      <c r="B104" s="196"/>
      <c r="C104" s="132"/>
      <c r="D104" s="197" t="s">
        <v>126</v>
      </c>
      <c r="E104" s="198"/>
      <c r="F104" s="198"/>
      <c r="G104" s="198"/>
      <c r="H104" s="198"/>
      <c r="I104" s="198"/>
      <c r="J104" s="199">
        <f>J207</f>
        <v>0</v>
      </c>
      <c r="K104" s="132"/>
      <c r="L104" s="200"/>
      <c r="S104" s="10"/>
      <c r="T104" s="10"/>
      <c r="U104" s="10"/>
      <c r="V104" s="10"/>
      <c r="W104" s="10"/>
      <c r="X104" s="10"/>
      <c r="Y104" s="10"/>
      <c r="Z104" s="10"/>
      <c r="AA104" s="10"/>
      <c r="AB104" s="10"/>
      <c r="AC104" s="10"/>
      <c r="AD104" s="10"/>
      <c r="AE104" s="10"/>
    </row>
    <row r="105" s="10" customFormat="1" ht="19.92" customHeight="1">
      <c r="A105" s="10"/>
      <c r="B105" s="196"/>
      <c r="C105" s="132"/>
      <c r="D105" s="197" t="s">
        <v>127</v>
      </c>
      <c r="E105" s="198"/>
      <c r="F105" s="198"/>
      <c r="G105" s="198"/>
      <c r="H105" s="198"/>
      <c r="I105" s="198"/>
      <c r="J105" s="199">
        <f>J238</f>
        <v>0</v>
      </c>
      <c r="K105" s="132"/>
      <c r="L105" s="200"/>
      <c r="S105" s="10"/>
      <c r="T105" s="10"/>
      <c r="U105" s="10"/>
      <c r="V105" s="10"/>
      <c r="W105" s="10"/>
      <c r="X105" s="10"/>
      <c r="Y105" s="10"/>
      <c r="Z105" s="10"/>
      <c r="AA105" s="10"/>
      <c r="AB105" s="10"/>
      <c r="AC105" s="10"/>
      <c r="AD105" s="10"/>
      <c r="AE105" s="10"/>
    </row>
    <row r="106" s="10" customFormat="1" ht="19.92" customHeight="1">
      <c r="A106" s="10"/>
      <c r="B106" s="196"/>
      <c r="C106" s="132"/>
      <c r="D106" s="197" t="s">
        <v>128</v>
      </c>
      <c r="E106" s="198"/>
      <c r="F106" s="198"/>
      <c r="G106" s="198"/>
      <c r="H106" s="198"/>
      <c r="I106" s="198"/>
      <c r="J106" s="199">
        <f>J269</f>
        <v>0</v>
      </c>
      <c r="K106" s="132"/>
      <c r="L106" s="200"/>
      <c r="S106" s="10"/>
      <c r="T106" s="10"/>
      <c r="U106" s="10"/>
      <c r="V106" s="10"/>
      <c r="W106" s="10"/>
      <c r="X106" s="10"/>
      <c r="Y106" s="10"/>
      <c r="Z106" s="10"/>
      <c r="AA106" s="10"/>
      <c r="AB106" s="10"/>
      <c r="AC106" s="10"/>
      <c r="AD106" s="10"/>
      <c r="AE106" s="10"/>
    </row>
    <row r="107" s="10" customFormat="1" ht="19.92" customHeight="1">
      <c r="A107" s="10"/>
      <c r="B107" s="196"/>
      <c r="C107" s="132"/>
      <c r="D107" s="197" t="s">
        <v>129</v>
      </c>
      <c r="E107" s="198"/>
      <c r="F107" s="198"/>
      <c r="G107" s="198"/>
      <c r="H107" s="198"/>
      <c r="I107" s="198"/>
      <c r="J107" s="199">
        <f>J290</f>
        <v>0</v>
      </c>
      <c r="K107" s="132"/>
      <c r="L107" s="200"/>
      <c r="S107" s="10"/>
      <c r="T107" s="10"/>
      <c r="U107" s="10"/>
      <c r="V107" s="10"/>
      <c r="W107" s="10"/>
      <c r="X107" s="10"/>
      <c r="Y107" s="10"/>
      <c r="Z107" s="10"/>
      <c r="AA107" s="10"/>
      <c r="AB107" s="10"/>
      <c r="AC107" s="10"/>
      <c r="AD107" s="10"/>
      <c r="AE107" s="10"/>
    </row>
    <row r="108" s="10" customFormat="1" ht="19.92" customHeight="1">
      <c r="A108" s="10"/>
      <c r="B108" s="196"/>
      <c r="C108" s="132"/>
      <c r="D108" s="197" t="s">
        <v>130</v>
      </c>
      <c r="E108" s="198"/>
      <c r="F108" s="198"/>
      <c r="G108" s="198"/>
      <c r="H108" s="198"/>
      <c r="I108" s="198"/>
      <c r="J108" s="199">
        <f>J493</f>
        <v>0</v>
      </c>
      <c r="K108" s="132"/>
      <c r="L108" s="200"/>
      <c r="S108" s="10"/>
      <c r="T108" s="10"/>
      <c r="U108" s="10"/>
      <c r="V108" s="10"/>
      <c r="W108" s="10"/>
      <c r="X108" s="10"/>
      <c r="Y108" s="10"/>
      <c r="Z108" s="10"/>
      <c r="AA108" s="10"/>
      <c r="AB108" s="10"/>
      <c r="AC108" s="10"/>
      <c r="AD108" s="10"/>
      <c r="AE108" s="10"/>
    </row>
    <row r="109" s="10" customFormat="1" ht="19.92" customHeight="1">
      <c r="A109" s="10"/>
      <c r="B109" s="196"/>
      <c r="C109" s="132"/>
      <c r="D109" s="197" t="s">
        <v>131</v>
      </c>
      <c r="E109" s="198"/>
      <c r="F109" s="198"/>
      <c r="G109" s="198"/>
      <c r="H109" s="198"/>
      <c r="I109" s="198"/>
      <c r="J109" s="199">
        <f>J517</f>
        <v>0</v>
      </c>
      <c r="K109" s="132"/>
      <c r="L109" s="200"/>
      <c r="S109" s="10"/>
      <c r="T109" s="10"/>
      <c r="U109" s="10"/>
      <c r="V109" s="10"/>
      <c r="W109" s="10"/>
      <c r="X109" s="10"/>
      <c r="Y109" s="10"/>
      <c r="Z109" s="10"/>
      <c r="AA109" s="10"/>
      <c r="AB109" s="10"/>
      <c r="AC109" s="10"/>
      <c r="AD109" s="10"/>
      <c r="AE109" s="10"/>
    </row>
    <row r="110" s="9" customFormat="1" ht="24.96" customHeight="1">
      <c r="A110" s="9"/>
      <c r="B110" s="190"/>
      <c r="C110" s="191"/>
      <c r="D110" s="192" t="s">
        <v>132</v>
      </c>
      <c r="E110" s="193"/>
      <c r="F110" s="193"/>
      <c r="G110" s="193"/>
      <c r="H110" s="193"/>
      <c r="I110" s="193"/>
      <c r="J110" s="194">
        <f>J522</f>
        <v>0</v>
      </c>
      <c r="K110" s="191"/>
      <c r="L110" s="195"/>
      <c r="S110" s="9"/>
      <c r="T110" s="9"/>
      <c r="U110" s="9"/>
      <c r="V110" s="9"/>
      <c r="W110" s="9"/>
      <c r="X110" s="9"/>
      <c r="Y110" s="9"/>
      <c r="Z110" s="9"/>
      <c r="AA110" s="9"/>
      <c r="AB110" s="9"/>
      <c r="AC110" s="9"/>
      <c r="AD110" s="9"/>
      <c r="AE110" s="9"/>
    </row>
    <row r="111" s="10" customFormat="1" ht="19.92" customHeight="1">
      <c r="A111" s="10"/>
      <c r="B111" s="196"/>
      <c r="C111" s="132"/>
      <c r="D111" s="197" t="s">
        <v>133</v>
      </c>
      <c r="E111" s="198"/>
      <c r="F111" s="198"/>
      <c r="G111" s="198"/>
      <c r="H111" s="198"/>
      <c r="I111" s="198"/>
      <c r="J111" s="199">
        <f>J523</f>
        <v>0</v>
      </c>
      <c r="K111" s="132"/>
      <c r="L111" s="200"/>
      <c r="S111" s="10"/>
      <c r="T111" s="10"/>
      <c r="U111" s="10"/>
      <c r="V111" s="10"/>
      <c r="W111" s="10"/>
      <c r="X111" s="10"/>
      <c r="Y111" s="10"/>
      <c r="Z111" s="10"/>
      <c r="AA111" s="10"/>
      <c r="AB111" s="10"/>
      <c r="AC111" s="10"/>
      <c r="AD111" s="10"/>
      <c r="AE111" s="10"/>
    </row>
    <row r="112" s="10" customFormat="1" ht="19.92" customHeight="1">
      <c r="A112" s="10"/>
      <c r="B112" s="196"/>
      <c r="C112" s="132"/>
      <c r="D112" s="197" t="s">
        <v>134</v>
      </c>
      <c r="E112" s="198"/>
      <c r="F112" s="198"/>
      <c r="G112" s="198"/>
      <c r="H112" s="198"/>
      <c r="I112" s="198"/>
      <c r="J112" s="199">
        <f>J536</f>
        <v>0</v>
      </c>
      <c r="K112" s="132"/>
      <c r="L112" s="200"/>
      <c r="S112" s="10"/>
      <c r="T112" s="10"/>
      <c r="U112" s="10"/>
      <c r="V112" s="10"/>
      <c r="W112" s="10"/>
      <c r="X112" s="10"/>
      <c r="Y112" s="10"/>
      <c r="Z112" s="10"/>
      <c r="AA112" s="10"/>
      <c r="AB112" s="10"/>
      <c r="AC112" s="10"/>
      <c r="AD112" s="10"/>
      <c r="AE112" s="10"/>
    </row>
    <row r="113"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135</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84" t="str">
        <f>E7</f>
        <v>Oprava mostů v žst. Most n. n.</v>
      </c>
      <c r="F122" s="32"/>
      <c r="G122" s="32"/>
      <c r="H122" s="32"/>
      <c r="I122" s="40"/>
      <c r="J122" s="40"/>
      <c r="K122" s="40"/>
      <c r="L122" s="63"/>
      <c r="S122" s="38"/>
      <c r="T122" s="38"/>
      <c r="U122" s="38"/>
      <c r="V122" s="38"/>
      <c r="W122" s="38"/>
      <c r="X122" s="38"/>
      <c r="Y122" s="38"/>
      <c r="Z122" s="38"/>
      <c r="AA122" s="38"/>
      <c r="AB122" s="38"/>
      <c r="AC122" s="38"/>
      <c r="AD122" s="38"/>
      <c r="AE122" s="38"/>
    </row>
    <row r="123" s="1" customFormat="1" ht="12" customHeight="1">
      <c r="B123" s="21"/>
      <c r="C123" s="32" t="s">
        <v>112</v>
      </c>
      <c r="D123" s="22"/>
      <c r="E123" s="22"/>
      <c r="F123" s="22"/>
      <c r="G123" s="22"/>
      <c r="H123" s="22"/>
      <c r="I123" s="22"/>
      <c r="J123" s="22"/>
      <c r="K123" s="22"/>
      <c r="L123" s="20"/>
    </row>
    <row r="124" s="1" customFormat="1" ht="16.5" customHeight="1">
      <c r="B124" s="21"/>
      <c r="C124" s="22"/>
      <c r="D124" s="22"/>
      <c r="E124" s="184" t="s">
        <v>113</v>
      </c>
      <c r="F124" s="22"/>
      <c r="G124" s="22"/>
      <c r="H124" s="22"/>
      <c r="I124" s="22"/>
      <c r="J124" s="22"/>
      <c r="K124" s="22"/>
      <c r="L124" s="20"/>
    </row>
    <row r="125" s="1" customFormat="1" ht="12" customHeight="1">
      <c r="B125" s="21"/>
      <c r="C125" s="32" t="s">
        <v>114</v>
      </c>
      <c r="D125" s="22"/>
      <c r="E125" s="22"/>
      <c r="F125" s="22"/>
      <c r="G125" s="22"/>
      <c r="H125" s="22"/>
      <c r="I125" s="22"/>
      <c r="J125" s="22"/>
      <c r="K125" s="22"/>
      <c r="L125" s="20"/>
    </row>
    <row r="126" s="2" customFormat="1" ht="16.5" customHeight="1">
      <c r="A126" s="38"/>
      <c r="B126" s="39"/>
      <c r="C126" s="40"/>
      <c r="D126" s="40"/>
      <c r="E126" s="185" t="s">
        <v>115</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116</v>
      </c>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6.5" customHeight="1">
      <c r="A128" s="38"/>
      <c r="B128" s="39"/>
      <c r="C128" s="40"/>
      <c r="D128" s="40"/>
      <c r="E128" s="76" t="str">
        <f>E13</f>
        <v>001 - km 3,417 - most</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2" customHeight="1">
      <c r="A130" s="38"/>
      <c r="B130" s="39"/>
      <c r="C130" s="32" t="s">
        <v>22</v>
      </c>
      <c r="D130" s="40"/>
      <c r="E130" s="40"/>
      <c r="F130" s="27" t="str">
        <f>F16</f>
        <v xml:space="preserve"> </v>
      </c>
      <c r="G130" s="40"/>
      <c r="H130" s="40"/>
      <c r="I130" s="32" t="s">
        <v>24</v>
      </c>
      <c r="J130" s="79" t="str">
        <f>IF(J16="","",J16)</f>
        <v>18. 5. 2020</v>
      </c>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5.15" customHeight="1">
      <c r="A132" s="38"/>
      <c r="B132" s="39"/>
      <c r="C132" s="32" t="s">
        <v>28</v>
      </c>
      <c r="D132" s="40"/>
      <c r="E132" s="40"/>
      <c r="F132" s="27" t="str">
        <f>E19</f>
        <v xml:space="preserve"> </v>
      </c>
      <c r="G132" s="40"/>
      <c r="H132" s="40"/>
      <c r="I132" s="32" t="s">
        <v>33</v>
      </c>
      <c r="J132" s="36" t="str">
        <f>E25</f>
        <v xml:space="preserve"> </v>
      </c>
      <c r="K132" s="40"/>
      <c r="L132" s="63"/>
      <c r="S132" s="38"/>
      <c r="T132" s="38"/>
      <c r="U132" s="38"/>
      <c r="V132" s="38"/>
      <c r="W132" s="38"/>
      <c r="X132" s="38"/>
      <c r="Y132" s="38"/>
      <c r="Z132" s="38"/>
      <c r="AA132" s="38"/>
      <c r="AB132" s="38"/>
      <c r="AC132" s="38"/>
      <c r="AD132" s="38"/>
      <c r="AE132" s="38"/>
    </row>
    <row r="133" s="2" customFormat="1" ht="15.15" customHeight="1">
      <c r="A133" s="38"/>
      <c r="B133" s="39"/>
      <c r="C133" s="32" t="s">
        <v>31</v>
      </c>
      <c r="D133" s="40"/>
      <c r="E133" s="40"/>
      <c r="F133" s="27" t="str">
        <f>IF(E22="","",E22)</f>
        <v>Vyplň údaj</v>
      </c>
      <c r="G133" s="40"/>
      <c r="H133" s="40"/>
      <c r="I133" s="32" t="s">
        <v>35</v>
      </c>
      <c r="J133" s="36" t="str">
        <f>E28</f>
        <v xml:space="preserve"> </v>
      </c>
      <c r="K133" s="40"/>
      <c r="L133" s="63"/>
      <c r="S133" s="38"/>
      <c r="T133" s="38"/>
      <c r="U133" s="38"/>
      <c r="V133" s="38"/>
      <c r="W133" s="38"/>
      <c r="X133" s="38"/>
      <c r="Y133" s="38"/>
      <c r="Z133" s="38"/>
      <c r="AA133" s="38"/>
      <c r="AB133" s="38"/>
      <c r="AC133" s="38"/>
      <c r="AD133" s="38"/>
      <c r="AE133" s="38"/>
    </row>
    <row r="134" s="2" customFormat="1" ht="10.32"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11" customFormat="1" ht="29.28" customHeight="1">
      <c r="A135" s="201"/>
      <c r="B135" s="202"/>
      <c r="C135" s="203" t="s">
        <v>136</v>
      </c>
      <c r="D135" s="204" t="s">
        <v>62</v>
      </c>
      <c r="E135" s="204" t="s">
        <v>58</v>
      </c>
      <c r="F135" s="204" t="s">
        <v>59</v>
      </c>
      <c r="G135" s="204" t="s">
        <v>137</v>
      </c>
      <c r="H135" s="204" t="s">
        <v>138</v>
      </c>
      <c r="I135" s="204" t="s">
        <v>139</v>
      </c>
      <c r="J135" s="204" t="s">
        <v>120</v>
      </c>
      <c r="K135" s="205" t="s">
        <v>140</v>
      </c>
      <c r="L135" s="206"/>
      <c r="M135" s="100" t="s">
        <v>1</v>
      </c>
      <c r="N135" s="101" t="s">
        <v>41</v>
      </c>
      <c r="O135" s="101" t="s">
        <v>141</v>
      </c>
      <c r="P135" s="101" t="s">
        <v>142</v>
      </c>
      <c r="Q135" s="101" t="s">
        <v>143</v>
      </c>
      <c r="R135" s="101" t="s">
        <v>144</v>
      </c>
      <c r="S135" s="101" t="s">
        <v>145</v>
      </c>
      <c r="T135" s="102" t="s">
        <v>146</v>
      </c>
      <c r="U135" s="201"/>
      <c r="V135" s="201"/>
      <c r="W135" s="201"/>
      <c r="X135" s="201"/>
      <c r="Y135" s="201"/>
      <c r="Z135" s="201"/>
      <c r="AA135" s="201"/>
      <c r="AB135" s="201"/>
      <c r="AC135" s="201"/>
      <c r="AD135" s="201"/>
      <c r="AE135" s="201"/>
    </row>
    <row r="136" s="2" customFormat="1" ht="22.8" customHeight="1">
      <c r="A136" s="38"/>
      <c r="B136" s="39"/>
      <c r="C136" s="107" t="s">
        <v>147</v>
      </c>
      <c r="D136" s="40"/>
      <c r="E136" s="40"/>
      <c r="F136" s="40"/>
      <c r="G136" s="40"/>
      <c r="H136" s="40"/>
      <c r="I136" s="40"/>
      <c r="J136" s="207">
        <f>BK136</f>
        <v>0</v>
      </c>
      <c r="K136" s="40"/>
      <c r="L136" s="44"/>
      <c r="M136" s="103"/>
      <c r="N136" s="208"/>
      <c r="O136" s="104"/>
      <c r="P136" s="209">
        <f>P137+P522</f>
        <v>0</v>
      </c>
      <c r="Q136" s="104"/>
      <c r="R136" s="209">
        <f>R137+R522</f>
        <v>151.97138421009603</v>
      </c>
      <c r="S136" s="104"/>
      <c r="T136" s="210">
        <f>T137+T522</f>
        <v>76.016210000000001</v>
      </c>
      <c r="U136" s="38"/>
      <c r="V136" s="38"/>
      <c r="W136" s="38"/>
      <c r="X136" s="38"/>
      <c r="Y136" s="38"/>
      <c r="Z136" s="38"/>
      <c r="AA136" s="38"/>
      <c r="AB136" s="38"/>
      <c r="AC136" s="38"/>
      <c r="AD136" s="38"/>
      <c r="AE136" s="38"/>
      <c r="AT136" s="17" t="s">
        <v>76</v>
      </c>
      <c r="AU136" s="17" t="s">
        <v>122</v>
      </c>
      <c r="BK136" s="211">
        <f>BK137+BK522</f>
        <v>0</v>
      </c>
    </row>
    <row r="137" s="12" customFormat="1" ht="25.92" customHeight="1">
      <c r="A137" s="12"/>
      <c r="B137" s="212"/>
      <c r="C137" s="213"/>
      <c r="D137" s="214" t="s">
        <v>76</v>
      </c>
      <c r="E137" s="215" t="s">
        <v>148</v>
      </c>
      <c r="F137" s="215" t="s">
        <v>149</v>
      </c>
      <c r="G137" s="213"/>
      <c r="H137" s="213"/>
      <c r="I137" s="216"/>
      <c r="J137" s="217">
        <f>BK137</f>
        <v>0</v>
      </c>
      <c r="K137" s="213"/>
      <c r="L137" s="218"/>
      <c r="M137" s="219"/>
      <c r="N137" s="220"/>
      <c r="O137" s="220"/>
      <c r="P137" s="221">
        <f>P138+P195+P207+P238+P269+P290+P493+P517</f>
        <v>0</v>
      </c>
      <c r="Q137" s="220"/>
      <c r="R137" s="221">
        <f>R138+R195+R207+R238+R269+R290+R493+R517</f>
        <v>151.97135125409602</v>
      </c>
      <c r="S137" s="220"/>
      <c r="T137" s="222">
        <f>T138+T195+T207+T238+T269+T290+T493+T517</f>
        <v>76.016210000000001</v>
      </c>
      <c r="U137" s="12"/>
      <c r="V137" s="12"/>
      <c r="W137" s="12"/>
      <c r="X137" s="12"/>
      <c r="Y137" s="12"/>
      <c r="Z137" s="12"/>
      <c r="AA137" s="12"/>
      <c r="AB137" s="12"/>
      <c r="AC137" s="12"/>
      <c r="AD137" s="12"/>
      <c r="AE137" s="12"/>
      <c r="AR137" s="223" t="s">
        <v>21</v>
      </c>
      <c r="AT137" s="224" t="s">
        <v>76</v>
      </c>
      <c r="AU137" s="224" t="s">
        <v>77</v>
      </c>
      <c r="AY137" s="223" t="s">
        <v>150</v>
      </c>
      <c r="BK137" s="225">
        <f>BK138+BK195+BK207+BK238+BK269+BK290+BK493+BK517</f>
        <v>0</v>
      </c>
    </row>
    <row r="138" s="12" customFormat="1" ht="22.8" customHeight="1">
      <c r="A138" s="12"/>
      <c r="B138" s="212"/>
      <c r="C138" s="213"/>
      <c r="D138" s="214" t="s">
        <v>76</v>
      </c>
      <c r="E138" s="226" t="s">
        <v>21</v>
      </c>
      <c r="F138" s="226" t="s">
        <v>151</v>
      </c>
      <c r="G138" s="213"/>
      <c r="H138" s="213"/>
      <c r="I138" s="216"/>
      <c r="J138" s="227">
        <f>BK138</f>
        <v>0</v>
      </c>
      <c r="K138" s="213"/>
      <c r="L138" s="218"/>
      <c r="M138" s="219"/>
      <c r="N138" s="220"/>
      <c r="O138" s="220"/>
      <c r="P138" s="221">
        <f>SUM(P139:P194)</f>
        <v>0</v>
      </c>
      <c r="Q138" s="220"/>
      <c r="R138" s="221">
        <f>SUM(R139:R194)</f>
        <v>113.66138524500001</v>
      </c>
      <c r="S138" s="220"/>
      <c r="T138" s="222">
        <f>SUM(T139:T194)</f>
        <v>0</v>
      </c>
      <c r="U138" s="12"/>
      <c r="V138" s="12"/>
      <c r="W138" s="12"/>
      <c r="X138" s="12"/>
      <c r="Y138" s="12"/>
      <c r="Z138" s="12"/>
      <c r="AA138" s="12"/>
      <c r="AB138" s="12"/>
      <c r="AC138" s="12"/>
      <c r="AD138" s="12"/>
      <c r="AE138" s="12"/>
      <c r="AR138" s="223" t="s">
        <v>21</v>
      </c>
      <c r="AT138" s="224" t="s">
        <v>76</v>
      </c>
      <c r="AU138" s="224" t="s">
        <v>21</v>
      </c>
      <c r="AY138" s="223" t="s">
        <v>150</v>
      </c>
      <c r="BK138" s="225">
        <f>SUM(BK139:BK194)</f>
        <v>0</v>
      </c>
    </row>
    <row r="139" s="2" customFormat="1" ht="24.15" customHeight="1">
      <c r="A139" s="38"/>
      <c r="B139" s="39"/>
      <c r="C139" s="228" t="s">
        <v>21</v>
      </c>
      <c r="D139" s="228" t="s">
        <v>152</v>
      </c>
      <c r="E139" s="229" t="s">
        <v>153</v>
      </c>
      <c r="F139" s="230" t="s">
        <v>154</v>
      </c>
      <c r="G139" s="231" t="s">
        <v>155</v>
      </c>
      <c r="H139" s="232">
        <v>50</v>
      </c>
      <c r="I139" s="233"/>
      <c r="J139" s="234">
        <f>ROUND(I139*H139,2)</f>
        <v>0</v>
      </c>
      <c r="K139" s="230" t="s">
        <v>156</v>
      </c>
      <c r="L139" s="44"/>
      <c r="M139" s="235" t="s">
        <v>1</v>
      </c>
      <c r="N139" s="236" t="s">
        <v>42</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157</v>
      </c>
      <c r="AT139" s="239" t="s">
        <v>152</v>
      </c>
      <c r="AU139" s="239" t="s">
        <v>85</v>
      </c>
      <c r="AY139" s="17" t="s">
        <v>150</v>
      </c>
      <c r="BE139" s="240">
        <f>IF(N139="základní",J139,0)</f>
        <v>0</v>
      </c>
      <c r="BF139" s="240">
        <f>IF(N139="snížená",J139,0)</f>
        <v>0</v>
      </c>
      <c r="BG139" s="240">
        <f>IF(N139="zákl. přenesená",J139,0)</f>
        <v>0</v>
      </c>
      <c r="BH139" s="240">
        <f>IF(N139="sníž. přenesená",J139,0)</f>
        <v>0</v>
      </c>
      <c r="BI139" s="240">
        <f>IF(N139="nulová",J139,0)</f>
        <v>0</v>
      </c>
      <c r="BJ139" s="17" t="s">
        <v>21</v>
      </c>
      <c r="BK139" s="240">
        <f>ROUND(I139*H139,2)</f>
        <v>0</v>
      </c>
      <c r="BL139" s="17" t="s">
        <v>157</v>
      </c>
      <c r="BM139" s="239" t="s">
        <v>158</v>
      </c>
    </row>
    <row r="140" s="2" customFormat="1">
      <c r="A140" s="38"/>
      <c r="B140" s="39"/>
      <c r="C140" s="40"/>
      <c r="D140" s="241" t="s">
        <v>159</v>
      </c>
      <c r="E140" s="40"/>
      <c r="F140" s="242" t="s">
        <v>160</v>
      </c>
      <c r="G140" s="40"/>
      <c r="H140" s="40"/>
      <c r="I140" s="243"/>
      <c r="J140" s="40"/>
      <c r="K140" s="40"/>
      <c r="L140" s="44"/>
      <c r="M140" s="244"/>
      <c r="N140" s="245"/>
      <c r="O140" s="91"/>
      <c r="P140" s="91"/>
      <c r="Q140" s="91"/>
      <c r="R140" s="91"/>
      <c r="S140" s="91"/>
      <c r="T140" s="92"/>
      <c r="U140" s="38"/>
      <c r="V140" s="38"/>
      <c r="W140" s="38"/>
      <c r="X140" s="38"/>
      <c r="Y140" s="38"/>
      <c r="Z140" s="38"/>
      <c r="AA140" s="38"/>
      <c r="AB140" s="38"/>
      <c r="AC140" s="38"/>
      <c r="AD140" s="38"/>
      <c r="AE140" s="38"/>
      <c r="AT140" s="17" t="s">
        <v>159</v>
      </c>
      <c r="AU140" s="17" t="s">
        <v>85</v>
      </c>
    </row>
    <row r="141" s="2" customFormat="1">
      <c r="A141" s="38"/>
      <c r="B141" s="39"/>
      <c r="C141" s="40"/>
      <c r="D141" s="241" t="s">
        <v>161</v>
      </c>
      <c r="E141" s="40"/>
      <c r="F141" s="246" t="s">
        <v>162</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161</v>
      </c>
      <c r="AU141" s="17" t="s">
        <v>85</v>
      </c>
    </row>
    <row r="142" s="2" customFormat="1" ht="24.15" customHeight="1">
      <c r="A142" s="38"/>
      <c r="B142" s="39"/>
      <c r="C142" s="228" t="s">
        <v>85</v>
      </c>
      <c r="D142" s="228" t="s">
        <v>152</v>
      </c>
      <c r="E142" s="229" t="s">
        <v>163</v>
      </c>
      <c r="F142" s="230" t="s">
        <v>164</v>
      </c>
      <c r="G142" s="231" t="s">
        <v>165</v>
      </c>
      <c r="H142" s="232">
        <v>1</v>
      </c>
      <c r="I142" s="233"/>
      <c r="J142" s="234">
        <f>ROUND(I142*H142,2)</f>
        <v>0</v>
      </c>
      <c r="K142" s="230" t="s">
        <v>156</v>
      </c>
      <c r="L142" s="44"/>
      <c r="M142" s="235" t="s">
        <v>1</v>
      </c>
      <c r="N142" s="236" t="s">
        <v>42</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157</v>
      </c>
      <c r="AT142" s="239" t="s">
        <v>152</v>
      </c>
      <c r="AU142" s="239" t="s">
        <v>85</v>
      </c>
      <c r="AY142" s="17" t="s">
        <v>150</v>
      </c>
      <c r="BE142" s="240">
        <f>IF(N142="základní",J142,0)</f>
        <v>0</v>
      </c>
      <c r="BF142" s="240">
        <f>IF(N142="snížená",J142,0)</f>
        <v>0</v>
      </c>
      <c r="BG142" s="240">
        <f>IF(N142="zákl. přenesená",J142,0)</f>
        <v>0</v>
      </c>
      <c r="BH142" s="240">
        <f>IF(N142="sníž. přenesená",J142,0)</f>
        <v>0</v>
      </c>
      <c r="BI142" s="240">
        <f>IF(N142="nulová",J142,0)</f>
        <v>0</v>
      </c>
      <c r="BJ142" s="17" t="s">
        <v>21</v>
      </c>
      <c r="BK142" s="240">
        <f>ROUND(I142*H142,2)</f>
        <v>0</v>
      </c>
      <c r="BL142" s="17" t="s">
        <v>157</v>
      </c>
      <c r="BM142" s="239" t="s">
        <v>166</v>
      </c>
    </row>
    <row r="143" s="2" customFormat="1">
      <c r="A143" s="38"/>
      <c r="B143" s="39"/>
      <c r="C143" s="40"/>
      <c r="D143" s="241" t="s">
        <v>159</v>
      </c>
      <c r="E143" s="40"/>
      <c r="F143" s="242" t="s">
        <v>167</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159</v>
      </c>
      <c r="AU143" s="17" t="s">
        <v>85</v>
      </c>
    </row>
    <row r="144" s="2" customFormat="1">
      <c r="A144" s="38"/>
      <c r="B144" s="39"/>
      <c r="C144" s="40"/>
      <c r="D144" s="241" t="s">
        <v>161</v>
      </c>
      <c r="E144" s="40"/>
      <c r="F144" s="246" t="s">
        <v>168</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161</v>
      </c>
      <c r="AU144" s="17" t="s">
        <v>85</v>
      </c>
    </row>
    <row r="145" s="13" customFormat="1">
      <c r="A145" s="13"/>
      <c r="B145" s="247"/>
      <c r="C145" s="248"/>
      <c r="D145" s="241" t="s">
        <v>169</v>
      </c>
      <c r="E145" s="249" t="s">
        <v>1</v>
      </c>
      <c r="F145" s="250" t="s">
        <v>170</v>
      </c>
      <c r="G145" s="248"/>
      <c r="H145" s="251">
        <v>1</v>
      </c>
      <c r="I145" s="252"/>
      <c r="J145" s="248"/>
      <c r="K145" s="248"/>
      <c r="L145" s="253"/>
      <c r="M145" s="254"/>
      <c r="N145" s="255"/>
      <c r="O145" s="255"/>
      <c r="P145" s="255"/>
      <c r="Q145" s="255"/>
      <c r="R145" s="255"/>
      <c r="S145" s="255"/>
      <c r="T145" s="256"/>
      <c r="U145" s="13"/>
      <c r="V145" s="13"/>
      <c r="W145" s="13"/>
      <c r="X145" s="13"/>
      <c r="Y145" s="13"/>
      <c r="Z145" s="13"/>
      <c r="AA145" s="13"/>
      <c r="AB145" s="13"/>
      <c r="AC145" s="13"/>
      <c r="AD145" s="13"/>
      <c r="AE145" s="13"/>
      <c r="AT145" s="257" t="s">
        <v>169</v>
      </c>
      <c r="AU145" s="257" t="s">
        <v>85</v>
      </c>
      <c r="AV145" s="13" t="s">
        <v>85</v>
      </c>
      <c r="AW145" s="13" t="s">
        <v>34</v>
      </c>
      <c r="AX145" s="13" t="s">
        <v>21</v>
      </c>
      <c r="AY145" s="257" t="s">
        <v>150</v>
      </c>
    </row>
    <row r="146" s="2" customFormat="1" ht="24.15" customHeight="1">
      <c r="A146" s="38"/>
      <c r="B146" s="39"/>
      <c r="C146" s="228" t="s">
        <v>91</v>
      </c>
      <c r="D146" s="228" t="s">
        <v>152</v>
      </c>
      <c r="E146" s="229" t="s">
        <v>171</v>
      </c>
      <c r="F146" s="230" t="s">
        <v>172</v>
      </c>
      <c r="G146" s="231" t="s">
        <v>173</v>
      </c>
      <c r="H146" s="232">
        <v>25</v>
      </c>
      <c r="I146" s="233"/>
      <c r="J146" s="234">
        <f>ROUND(I146*H146,2)</f>
        <v>0</v>
      </c>
      <c r="K146" s="230" t="s">
        <v>156</v>
      </c>
      <c r="L146" s="44"/>
      <c r="M146" s="235" t="s">
        <v>1</v>
      </c>
      <c r="N146" s="236" t="s">
        <v>42</v>
      </c>
      <c r="O146" s="91"/>
      <c r="P146" s="237">
        <f>O146*H146</f>
        <v>0</v>
      </c>
      <c r="Q146" s="237">
        <v>0.036904300000000001</v>
      </c>
      <c r="R146" s="237">
        <f>Q146*H146</f>
        <v>0.92260750000000002</v>
      </c>
      <c r="S146" s="237">
        <v>0</v>
      </c>
      <c r="T146" s="238">
        <f>S146*H146</f>
        <v>0</v>
      </c>
      <c r="U146" s="38"/>
      <c r="V146" s="38"/>
      <c r="W146" s="38"/>
      <c r="X146" s="38"/>
      <c r="Y146" s="38"/>
      <c r="Z146" s="38"/>
      <c r="AA146" s="38"/>
      <c r="AB146" s="38"/>
      <c r="AC146" s="38"/>
      <c r="AD146" s="38"/>
      <c r="AE146" s="38"/>
      <c r="AR146" s="239" t="s">
        <v>157</v>
      </c>
      <c r="AT146" s="239" t="s">
        <v>152</v>
      </c>
      <c r="AU146" s="239" t="s">
        <v>85</v>
      </c>
      <c r="AY146" s="17" t="s">
        <v>150</v>
      </c>
      <c r="BE146" s="240">
        <f>IF(N146="základní",J146,0)</f>
        <v>0</v>
      </c>
      <c r="BF146" s="240">
        <f>IF(N146="snížená",J146,0)</f>
        <v>0</v>
      </c>
      <c r="BG146" s="240">
        <f>IF(N146="zákl. přenesená",J146,0)</f>
        <v>0</v>
      </c>
      <c r="BH146" s="240">
        <f>IF(N146="sníž. přenesená",J146,0)</f>
        <v>0</v>
      </c>
      <c r="BI146" s="240">
        <f>IF(N146="nulová",J146,0)</f>
        <v>0</v>
      </c>
      <c r="BJ146" s="17" t="s">
        <v>21</v>
      </c>
      <c r="BK146" s="240">
        <f>ROUND(I146*H146,2)</f>
        <v>0</v>
      </c>
      <c r="BL146" s="17" t="s">
        <v>157</v>
      </c>
      <c r="BM146" s="239" t="s">
        <v>174</v>
      </c>
    </row>
    <row r="147" s="2" customFormat="1">
      <c r="A147" s="38"/>
      <c r="B147" s="39"/>
      <c r="C147" s="40"/>
      <c r="D147" s="241" t="s">
        <v>159</v>
      </c>
      <c r="E147" s="40"/>
      <c r="F147" s="242" t="s">
        <v>175</v>
      </c>
      <c r="G147" s="40"/>
      <c r="H147" s="40"/>
      <c r="I147" s="243"/>
      <c r="J147" s="40"/>
      <c r="K147" s="40"/>
      <c r="L147" s="44"/>
      <c r="M147" s="244"/>
      <c r="N147" s="245"/>
      <c r="O147" s="91"/>
      <c r="P147" s="91"/>
      <c r="Q147" s="91"/>
      <c r="R147" s="91"/>
      <c r="S147" s="91"/>
      <c r="T147" s="92"/>
      <c r="U147" s="38"/>
      <c r="V147" s="38"/>
      <c r="W147" s="38"/>
      <c r="X147" s="38"/>
      <c r="Y147" s="38"/>
      <c r="Z147" s="38"/>
      <c r="AA147" s="38"/>
      <c r="AB147" s="38"/>
      <c r="AC147" s="38"/>
      <c r="AD147" s="38"/>
      <c r="AE147" s="38"/>
      <c r="AT147" s="17" t="s">
        <v>159</v>
      </c>
      <c r="AU147" s="17" t="s">
        <v>85</v>
      </c>
    </row>
    <row r="148" s="2" customFormat="1">
      <c r="A148" s="38"/>
      <c r="B148" s="39"/>
      <c r="C148" s="40"/>
      <c r="D148" s="241" t="s">
        <v>161</v>
      </c>
      <c r="E148" s="40"/>
      <c r="F148" s="246" t="s">
        <v>176</v>
      </c>
      <c r="G148" s="40"/>
      <c r="H148" s="40"/>
      <c r="I148" s="243"/>
      <c r="J148" s="40"/>
      <c r="K148" s="40"/>
      <c r="L148" s="44"/>
      <c r="M148" s="244"/>
      <c r="N148" s="245"/>
      <c r="O148" s="91"/>
      <c r="P148" s="91"/>
      <c r="Q148" s="91"/>
      <c r="R148" s="91"/>
      <c r="S148" s="91"/>
      <c r="T148" s="92"/>
      <c r="U148" s="38"/>
      <c r="V148" s="38"/>
      <c r="W148" s="38"/>
      <c r="X148" s="38"/>
      <c r="Y148" s="38"/>
      <c r="Z148" s="38"/>
      <c r="AA148" s="38"/>
      <c r="AB148" s="38"/>
      <c r="AC148" s="38"/>
      <c r="AD148" s="38"/>
      <c r="AE148" s="38"/>
      <c r="AT148" s="17" t="s">
        <v>161</v>
      </c>
      <c r="AU148" s="17" t="s">
        <v>85</v>
      </c>
    </row>
    <row r="149" s="2" customFormat="1">
      <c r="A149" s="38"/>
      <c r="B149" s="39"/>
      <c r="C149" s="40"/>
      <c r="D149" s="241" t="s">
        <v>177</v>
      </c>
      <c r="E149" s="40"/>
      <c r="F149" s="246" t="s">
        <v>178</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177</v>
      </c>
      <c r="AU149" s="17" t="s">
        <v>85</v>
      </c>
    </row>
    <row r="150" s="2" customFormat="1" ht="37.8" customHeight="1">
      <c r="A150" s="38"/>
      <c r="B150" s="39"/>
      <c r="C150" s="228" t="s">
        <v>157</v>
      </c>
      <c r="D150" s="228" t="s">
        <v>152</v>
      </c>
      <c r="E150" s="229" t="s">
        <v>179</v>
      </c>
      <c r="F150" s="230" t="s">
        <v>180</v>
      </c>
      <c r="G150" s="231" t="s">
        <v>165</v>
      </c>
      <c r="H150" s="232">
        <v>139.5</v>
      </c>
      <c r="I150" s="233"/>
      <c r="J150" s="234">
        <f>ROUND(I150*H150,2)</f>
        <v>0</v>
      </c>
      <c r="K150" s="230" t="s">
        <v>156</v>
      </c>
      <c r="L150" s="44"/>
      <c r="M150" s="235" t="s">
        <v>1</v>
      </c>
      <c r="N150" s="236" t="s">
        <v>42</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157</v>
      </c>
      <c r="AT150" s="239" t="s">
        <v>152</v>
      </c>
      <c r="AU150" s="239" t="s">
        <v>85</v>
      </c>
      <c r="AY150" s="17" t="s">
        <v>150</v>
      </c>
      <c r="BE150" s="240">
        <f>IF(N150="základní",J150,0)</f>
        <v>0</v>
      </c>
      <c r="BF150" s="240">
        <f>IF(N150="snížená",J150,0)</f>
        <v>0</v>
      </c>
      <c r="BG150" s="240">
        <f>IF(N150="zákl. přenesená",J150,0)</f>
        <v>0</v>
      </c>
      <c r="BH150" s="240">
        <f>IF(N150="sníž. přenesená",J150,0)</f>
        <v>0</v>
      </c>
      <c r="BI150" s="240">
        <f>IF(N150="nulová",J150,0)</f>
        <v>0</v>
      </c>
      <c r="BJ150" s="17" t="s">
        <v>21</v>
      </c>
      <c r="BK150" s="240">
        <f>ROUND(I150*H150,2)</f>
        <v>0</v>
      </c>
      <c r="BL150" s="17" t="s">
        <v>157</v>
      </c>
      <c r="BM150" s="239" t="s">
        <v>181</v>
      </c>
    </row>
    <row r="151" s="2" customFormat="1">
      <c r="A151" s="38"/>
      <c r="B151" s="39"/>
      <c r="C151" s="40"/>
      <c r="D151" s="241" t="s">
        <v>159</v>
      </c>
      <c r="E151" s="40"/>
      <c r="F151" s="242" t="s">
        <v>182</v>
      </c>
      <c r="G151" s="40"/>
      <c r="H151" s="40"/>
      <c r="I151" s="243"/>
      <c r="J151" s="40"/>
      <c r="K151" s="40"/>
      <c r="L151" s="44"/>
      <c r="M151" s="244"/>
      <c r="N151" s="245"/>
      <c r="O151" s="91"/>
      <c r="P151" s="91"/>
      <c r="Q151" s="91"/>
      <c r="R151" s="91"/>
      <c r="S151" s="91"/>
      <c r="T151" s="92"/>
      <c r="U151" s="38"/>
      <c r="V151" s="38"/>
      <c r="W151" s="38"/>
      <c r="X151" s="38"/>
      <c r="Y151" s="38"/>
      <c r="Z151" s="38"/>
      <c r="AA151" s="38"/>
      <c r="AB151" s="38"/>
      <c r="AC151" s="38"/>
      <c r="AD151" s="38"/>
      <c r="AE151" s="38"/>
      <c r="AT151" s="17" t="s">
        <v>159</v>
      </c>
      <c r="AU151" s="17" t="s">
        <v>85</v>
      </c>
    </row>
    <row r="152" s="2" customFormat="1">
      <c r="A152" s="38"/>
      <c r="B152" s="39"/>
      <c r="C152" s="40"/>
      <c r="D152" s="241" t="s">
        <v>161</v>
      </c>
      <c r="E152" s="40"/>
      <c r="F152" s="246" t="s">
        <v>183</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161</v>
      </c>
      <c r="AU152" s="17" t="s">
        <v>85</v>
      </c>
    </row>
    <row r="153" s="14" customFormat="1">
      <c r="A153" s="14"/>
      <c r="B153" s="258"/>
      <c r="C153" s="259"/>
      <c r="D153" s="241" t="s">
        <v>169</v>
      </c>
      <c r="E153" s="260" t="s">
        <v>1</v>
      </c>
      <c r="F153" s="261" t="s">
        <v>184</v>
      </c>
      <c r="G153" s="259"/>
      <c r="H153" s="260" t="s">
        <v>1</v>
      </c>
      <c r="I153" s="262"/>
      <c r="J153" s="259"/>
      <c r="K153" s="259"/>
      <c r="L153" s="263"/>
      <c r="M153" s="264"/>
      <c r="N153" s="265"/>
      <c r="O153" s="265"/>
      <c r="P153" s="265"/>
      <c r="Q153" s="265"/>
      <c r="R153" s="265"/>
      <c r="S153" s="265"/>
      <c r="T153" s="266"/>
      <c r="U153" s="14"/>
      <c r="V153" s="14"/>
      <c r="W153" s="14"/>
      <c r="X153" s="14"/>
      <c r="Y153" s="14"/>
      <c r="Z153" s="14"/>
      <c r="AA153" s="14"/>
      <c r="AB153" s="14"/>
      <c r="AC153" s="14"/>
      <c r="AD153" s="14"/>
      <c r="AE153" s="14"/>
      <c r="AT153" s="267" t="s">
        <v>169</v>
      </c>
      <c r="AU153" s="267" t="s">
        <v>85</v>
      </c>
      <c r="AV153" s="14" t="s">
        <v>21</v>
      </c>
      <c r="AW153" s="14" t="s">
        <v>34</v>
      </c>
      <c r="AX153" s="14" t="s">
        <v>77</v>
      </c>
      <c r="AY153" s="267" t="s">
        <v>150</v>
      </c>
    </row>
    <row r="154" s="13" customFormat="1">
      <c r="A154" s="13"/>
      <c r="B154" s="247"/>
      <c r="C154" s="248"/>
      <c r="D154" s="241" t="s">
        <v>169</v>
      </c>
      <c r="E154" s="249" t="s">
        <v>1</v>
      </c>
      <c r="F154" s="250" t="s">
        <v>185</v>
      </c>
      <c r="G154" s="248"/>
      <c r="H154" s="251">
        <v>120</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169</v>
      </c>
      <c r="AU154" s="257" t="s">
        <v>85</v>
      </c>
      <c r="AV154" s="13" t="s">
        <v>85</v>
      </c>
      <c r="AW154" s="13" t="s">
        <v>34</v>
      </c>
      <c r="AX154" s="13" t="s">
        <v>77</v>
      </c>
      <c r="AY154" s="257" t="s">
        <v>150</v>
      </c>
    </row>
    <row r="155" s="14" customFormat="1">
      <c r="A155" s="14"/>
      <c r="B155" s="258"/>
      <c r="C155" s="259"/>
      <c r="D155" s="241" t="s">
        <v>169</v>
      </c>
      <c r="E155" s="260" t="s">
        <v>1</v>
      </c>
      <c r="F155" s="261" t="s">
        <v>186</v>
      </c>
      <c r="G155" s="259"/>
      <c r="H155" s="260" t="s">
        <v>1</v>
      </c>
      <c r="I155" s="262"/>
      <c r="J155" s="259"/>
      <c r="K155" s="259"/>
      <c r="L155" s="263"/>
      <c r="M155" s="264"/>
      <c r="N155" s="265"/>
      <c r="O155" s="265"/>
      <c r="P155" s="265"/>
      <c r="Q155" s="265"/>
      <c r="R155" s="265"/>
      <c r="S155" s="265"/>
      <c r="T155" s="266"/>
      <c r="U155" s="14"/>
      <c r="V155" s="14"/>
      <c r="W155" s="14"/>
      <c r="X155" s="14"/>
      <c r="Y155" s="14"/>
      <c r="Z155" s="14"/>
      <c r="AA155" s="14"/>
      <c r="AB155" s="14"/>
      <c r="AC155" s="14"/>
      <c r="AD155" s="14"/>
      <c r="AE155" s="14"/>
      <c r="AT155" s="267" t="s">
        <v>169</v>
      </c>
      <c r="AU155" s="267" t="s">
        <v>85</v>
      </c>
      <c r="AV155" s="14" t="s">
        <v>21</v>
      </c>
      <c r="AW155" s="14" t="s">
        <v>34</v>
      </c>
      <c r="AX155" s="14" t="s">
        <v>77</v>
      </c>
      <c r="AY155" s="267" t="s">
        <v>150</v>
      </c>
    </row>
    <row r="156" s="13" customFormat="1">
      <c r="A156" s="13"/>
      <c r="B156" s="247"/>
      <c r="C156" s="248"/>
      <c r="D156" s="241" t="s">
        <v>169</v>
      </c>
      <c r="E156" s="249" t="s">
        <v>1</v>
      </c>
      <c r="F156" s="250" t="s">
        <v>187</v>
      </c>
      <c r="G156" s="248"/>
      <c r="H156" s="251">
        <v>19.5</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169</v>
      </c>
      <c r="AU156" s="257" t="s">
        <v>85</v>
      </c>
      <c r="AV156" s="13" t="s">
        <v>85</v>
      </c>
      <c r="AW156" s="13" t="s">
        <v>34</v>
      </c>
      <c r="AX156" s="13" t="s">
        <v>77</v>
      </c>
      <c r="AY156" s="257" t="s">
        <v>150</v>
      </c>
    </row>
    <row r="157" s="15" customFormat="1">
      <c r="A157" s="15"/>
      <c r="B157" s="268"/>
      <c r="C157" s="269"/>
      <c r="D157" s="241" t="s">
        <v>169</v>
      </c>
      <c r="E157" s="270" t="s">
        <v>1</v>
      </c>
      <c r="F157" s="271" t="s">
        <v>188</v>
      </c>
      <c r="G157" s="269"/>
      <c r="H157" s="272">
        <v>139.5</v>
      </c>
      <c r="I157" s="273"/>
      <c r="J157" s="269"/>
      <c r="K157" s="269"/>
      <c r="L157" s="274"/>
      <c r="M157" s="275"/>
      <c r="N157" s="276"/>
      <c r="O157" s="276"/>
      <c r="P157" s="276"/>
      <c r="Q157" s="276"/>
      <c r="R157" s="276"/>
      <c r="S157" s="276"/>
      <c r="T157" s="277"/>
      <c r="U157" s="15"/>
      <c r="V157" s="15"/>
      <c r="W157" s="15"/>
      <c r="X157" s="15"/>
      <c r="Y157" s="15"/>
      <c r="Z157" s="15"/>
      <c r="AA157" s="15"/>
      <c r="AB157" s="15"/>
      <c r="AC157" s="15"/>
      <c r="AD157" s="15"/>
      <c r="AE157" s="15"/>
      <c r="AT157" s="278" t="s">
        <v>169</v>
      </c>
      <c r="AU157" s="278" t="s">
        <v>85</v>
      </c>
      <c r="AV157" s="15" t="s">
        <v>157</v>
      </c>
      <c r="AW157" s="15" t="s">
        <v>34</v>
      </c>
      <c r="AX157" s="15" t="s">
        <v>21</v>
      </c>
      <c r="AY157" s="278" t="s">
        <v>150</v>
      </c>
    </row>
    <row r="158" s="2" customFormat="1" ht="24.15" customHeight="1">
      <c r="A158" s="38"/>
      <c r="B158" s="39"/>
      <c r="C158" s="228" t="s">
        <v>189</v>
      </c>
      <c r="D158" s="228" t="s">
        <v>152</v>
      </c>
      <c r="E158" s="229" t="s">
        <v>190</v>
      </c>
      <c r="F158" s="230" t="s">
        <v>191</v>
      </c>
      <c r="G158" s="231" t="s">
        <v>155</v>
      </c>
      <c r="H158" s="232">
        <v>49.5</v>
      </c>
      <c r="I158" s="233"/>
      <c r="J158" s="234">
        <f>ROUND(I158*H158,2)</f>
        <v>0</v>
      </c>
      <c r="K158" s="230" t="s">
        <v>156</v>
      </c>
      <c r="L158" s="44"/>
      <c r="M158" s="235" t="s">
        <v>1</v>
      </c>
      <c r="N158" s="236" t="s">
        <v>42</v>
      </c>
      <c r="O158" s="91"/>
      <c r="P158" s="237">
        <f>O158*H158</f>
        <v>0</v>
      </c>
      <c r="Q158" s="237">
        <v>0.0019955099999999998</v>
      </c>
      <c r="R158" s="237">
        <f>Q158*H158</f>
        <v>0.098777744999999986</v>
      </c>
      <c r="S158" s="237">
        <v>0</v>
      </c>
      <c r="T158" s="238">
        <f>S158*H158</f>
        <v>0</v>
      </c>
      <c r="U158" s="38"/>
      <c r="V158" s="38"/>
      <c r="W158" s="38"/>
      <c r="X158" s="38"/>
      <c r="Y158" s="38"/>
      <c r="Z158" s="38"/>
      <c r="AA158" s="38"/>
      <c r="AB158" s="38"/>
      <c r="AC158" s="38"/>
      <c r="AD158" s="38"/>
      <c r="AE158" s="38"/>
      <c r="AR158" s="239" t="s">
        <v>157</v>
      </c>
      <c r="AT158" s="239" t="s">
        <v>152</v>
      </c>
      <c r="AU158" s="239" t="s">
        <v>85</v>
      </c>
      <c r="AY158" s="17" t="s">
        <v>150</v>
      </c>
      <c r="BE158" s="240">
        <f>IF(N158="základní",J158,0)</f>
        <v>0</v>
      </c>
      <c r="BF158" s="240">
        <f>IF(N158="snížená",J158,0)</f>
        <v>0</v>
      </c>
      <c r="BG158" s="240">
        <f>IF(N158="zákl. přenesená",J158,0)</f>
        <v>0</v>
      </c>
      <c r="BH158" s="240">
        <f>IF(N158="sníž. přenesená",J158,0)</f>
        <v>0</v>
      </c>
      <c r="BI158" s="240">
        <f>IF(N158="nulová",J158,0)</f>
        <v>0</v>
      </c>
      <c r="BJ158" s="17" t="s">
        <v>21</v>
      </c>
      <c r="BK158" s="240">
        <f>ROUND(I158*H158,2)</f>
        <v>0</v>
      </c>
      <c r="BL158" s="17" t="s">
        <v>157</v>
      </c>
      <c r="BM158" s="239" t="s">
        <v>192</v>
      </c>
    </row>
    <row r="159" s="2" customFormat="1">
      <c r="A159" s="38"/>
      <c r="B159" s="39"/>
      <c r="C159" s="40"/>
      <c r="D159" s="241" t="s">
        <v>159</v>
      </c>
      <c r="E159" s="40"/>
      <c r="F159" s="242" t="s">
        <v>193</v>
      </c>
      <c r="G159" s="40"/>
      <c r="H159" s="40"/>
      <c r="I159" s="243"/>
      <c r="J159" s="40"/>
      <c r="K159" s="40"/>
      <c r="L159" s="44"/>
      <c r="M159" s="244"/>
      <c r="N159" s="245"/>
      <c r="O159" s="91"/>
      <c r="P159" s="91"/>
      <c r="Q159" s="91"/>
      <c r="R159" s="91"/>
      <c r="S159" s="91"/>
      <c r="T159" s="92"/>
      <c r="U159" s="38"/>
      <c r="V159" s="38"/>
      <c r="W159" s="38"/>
      <c r="X159" s="38"/>
      <c r="Y159" s="38"/>
      <c r="Z159" s="38"/>
      <c r="AA159" s="38"/>
      <c r="AB159" s="38"/>
      <c r="AC159" s="38"/>
      <c r="AD159" s="38"/>
      <c r="AE159" s="38"/>
      <c r="AT159" s="17" t="s">
        <v>159</v>
      </c>
      <c r="AU159" s="17" t="s">
        <v>85</v>
      </c>
    </row>
    <row r="160" s="2" customFormat="1">
      <c r="A160" s="38"/>
      <c r="B160" s="39"/>
      <c r="C160" s="40"/>
      <c r="D160" s="241" t="s">
        <v>161</v>
      </c>
      <c r="E160" s="40"/>
      <c r="F160" s="246" t="s">
        <v>194</v>
      </c>
      <c r="G160" s="40"/>
      <c r="H160" s="40"/>
      <c r="I160" s="243"/>
      <c r="J160" s="40"/>
      <c r="K160" s="40"/>
      <c r="L160" s="44"/>
      <c r="M160" s="244"/>
      <c r="N160" s="245"/>
      <c r="O160" s="91"/>
      <c r="P160" s="91"/>
      <c r="Q160" s="91"/>
      <c r="R160" s="91"/>
      <c r="S160" s="91"/>
      <c r="T160" s="92"/>
      <c r="U160" s="38"/>
      <c r="V160" s="38"/>
      <c r="W160" s="38"/>
      <c r="X160" s="38"/>
      <c r="Y160" s="38"/>
      <c r="Z160" s="38"/>
      <c r="AA160" s="38"/>
      <c r="AB160" s="38"/>
      <c r="AC160" s="38"/>
      <c r="AD160" s="38"/>
      <c r="AE160" s="38"/>
      <c r="AT160" s="17" t="s">
        <v>161</v>
      </c>
      <c r="AU160" s="17" t="s">
        <v>85</v>
      </c>
    </row>
    <row r="161" s="14" customFormat="1">
      <c r="A161" s="14"/>
      <c r="B161" s="258"/>
      <c r="C161" s="259"/>
      <c r="D161" s="241" t="s">
        <v>169</v>
      </c>
      <c r="E161" s="260" t="s">
        <v>1</v>
      </c>
      <c r="F161" s="261" t="s">
        <v>195</v>
      </c>
      <c r="G161" s="259"/>
      <c r="H161" s="260" t="s">
        <v>1</v>
      </c>
      <c r="I161" s="262"/>
      <c r="J161" s="259"/>
      <c r="K161" s="259"/>
      <c r="L161" s="263"/>
      <c r="M161" s="264"/>
      <c r="N161" s="265"/>
      <c r="O161" s="265"/>
      <c r="P161" s="265"/>
      <c r="Q161" s="265"/>
      <c r="R161" s="265"/>
      <c r="S161" s="265"/>
      <c r="T161" s="266"/>
      <c r="U161" s="14"/>
      <c r="V161" s="14"/>
      <c r="W161" s="14"/>
      <c r="X161" s="14"/>
      <c r="Y161" s="14"/>
      <c r="Z161" s="14"/>
      <c r="AA161" s="14"/>
      <c r="AB161" s="14"/>
      <c r="AC161" s="14"/>
      <c r="AD161" s="14"/>
      <c r="AE161" s="14"/>
      <c r="AT161" s="267" t="s">
        <v>169</v>
      </c>
      <c r="AU161" s="267" t="s">
        <v>85</v>
      </c>
      <c r="AV161" s="14" t="s">
        <v>21</v>
      </c>
      <c r="AW161" s="14" t="s">
        <v>34</v>
      </c>
      <c r="AX161" s="14" t="s">
        <v>77</v>
      </c>
      <c r="AY161" s="267" t="s">
        <v>150</v>
      </c>
    </row>
    <row r="162" s="13" customFormat="1">
      <c r="A162" s="13"/>
      <c r="B162" s="247"/>
      <c r="C162" s="248"/>
      <c r="D162" s="241" t="s">
        <v>169</v>
      </c>
      <c r="E162" s="249" t="s">
        <v>1</v>
      </c>
      <c r="F162" s="250" t="s">
        <v>196</v>
      </c>
      <c r="G162" s="248"/>
      <c r="H162" s="251">
        <v>16.5</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169</v>
      </c>
      <c r="AU162" s="257" t="s">
        <v>85</v>
      </c>
      <c r="AV162" s="13" t="s">
        <v>85</v>
      </c>
      <c r="AW162" s="13" t="s">
        <v>34</v>
      </c>
      <c r="AX162" s="13" t="s">
        <v>77</v>
      </c>
      <c r="AY162" s="257" t="s">
        <v>150</v>
      </c>
    </row>
    <row r="163" s="14" customFormat="1">
      <c r="A163" s="14"/>
      <c r="B163" s="258"/>
      <c r="C163" s="259"/>
      <c r="D163" s="241" t="s">
        <v>169</v>
      </c>
      <c r="E163" s="260" t="s">
        <v>1</v>
      </c>
      <c r="F163" s="261" t="s">
        <v>197</v>
      </c>
      <c r="G163" s="259"/>
      <c r="H163" s="260" t="s">
        <v>1</v>
      </c>
      <c r="I163" s="262"/>
      <c r="J163" s="259"/>
      <c r="K163" s="259"/>
      <c r="L163" s="263"/>
      <c r="M163" s="264"/>
      <c r="N163" s="265"/>
      <c r="O163" s="265"/>
      <c r="P163" s="265"/>
      <c r="Q163" s="265"/>
      <c r="R163" s="265"/>
      <c r="S163" s="265"/>
      <c r="T163" s="266"/>
      <c r="U163" s="14"/>
      <c r="V163" s="14"/>
      <c r="W163" s="14"/>
      <c r="X163" s="14"/>
      <c r="Y163" s="14"/>
      <c r="Z163" s="14"/>
      <c r="AA163" s="14"/>
      <c r="AB163" s="14"/>
      <c r="AC163" s="14"/>
      <c r="AD163" s="14"/>
      <c r="AE163" s="14"/>
      <c r="AT163" s="267" t="s">
        <v>169</v>
      </c>
      <c r="AU163" s="267" t="s">
        <v>85</v>
      </c>
      <c r="AV163" s="14" t="s">
        <v>21</v>
      </c>
      <c r="AW163" s="14" t="s">
        <v>34</v>
      </c>
      <c r="AX163" s="14" t="s">
        <v>77</v>
      </c>
      <c r="AY163" s="267" t="s">
        <v>150</v>
      </c>
    </row>
    <row r="164" s="13" customFormat="1">
      <c r="A164" s="13"/>
      <c r="B164" s="247"/>
      <c r="C164" s="248"/>
      <c r="D164" s="241" t="s">
        <v>169</v>
      </c>
      <c r="E164" s="249" t="s">
        <v>1</v>
      </c>
      <c r="F164" s="250" t="s">
        <v>198</v>
      </c>
      <c r="G164" s="248"/>
      <c r="H164" s="251">
        <v>33</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169</v>
      </c>
      <c r="AU164" s="257" t="s">
        <v>85</v>
      </c>
      <c r="AV164" s="13" t="s">
        <v>85</v>
      </c>
      <c r="AW164" s="13" t="s">
        <v>34</v>
      </c>
      <c r="AX164" s="13" t="s">
        <v>77</v>
      </c>
      <c r="AY164" s="257" t="s">
        <v>150</v>
      </c>
    </row>
    <row r="165" s="15" customFormat="1">
      <c r="A165" s="15"/>
      <c r="B165" s="268"/>
      <c r="C165" s="269"/>
      <c r="D165" s="241" t="s">
        <v>169</v>
      </c>
      <c r="E165" s="270" t="s">
        <v>1</v>
      </c>
      <c r="F165" s="271" t="s">
        <v>188</v>
      </c>
      <c r="G165" s="269"/>
      <c r="H165" s="272">
        <v>49.5</v>
      </c>
      <c r="I165" s="273"/>
      <c r="J165" s="269"/>
      <c r="K165" s="269"/>
      <c r="L165" s="274"/>
      <c r="M165" s="275"/>
      <c r="N165" s="276"/>
      <c r="O165" s="276"/>
      <c r="P165" s="276"/>
      <c r="Q165" s="276"/>
      <c r="R165" s="276"/>
      <c r="S165" s="276"/>
      <c r="T165" s="277"/>
      <c r="U165" s="15"/>
      <c r="V165" s="15"/>
      <c r="W165" s="15"/>
      <c r="X165" s="15"/>
      <c r="Y165" s="15"/>
      <c r="Z165" s="15"/>
      <c r="AA165" s="15"/>
      <c r="AB165" s="15"/>
      <c r="AC165" s="15"/>
      <c r="AD165" s="15"/>
      <c r="AE165" s="15"/>
      <c r="AT165" s="278" t="s">
        <v>169</v>
      </c>
      <c r="AU165" s="278" t="s">
        <v>85</v>
      </c>
      <c r="AV165" s="15" t="s">
        <v>157</v>
      </c>
      <c r="AW165" s="15" t="s">
        <v>34</v>
      </c>
      <c r="AX165" s="15" t="s">
        <v>21</v>
      </c>
      <c r="AY165" s="278" t="s">
        <v>150</v>
      </c>
    </row>
    <row r="166" s="2" customFormat="1" ht="24.15" customHeight="1">
      <c r="A166" s="38"/>
      <c r="B166" s="39"/>
      <c r="C166" s="228" t="s">
        <v>199</v>
      </c>
      <c r="D166" s="228" t="s">
        <v>152</v>
      </c>
      <c r="E166" s="229" t="s">
        <v>200</v>
      </c>
      <c r="F166" s="230" t="s">
        <v>201</v>
      </c>
      <c r="G166" s="231" t="s">
        <v>155</v>
      </c>
      <c r="H166" s="232">
        <v>49.5</v>
      </c>
      <c r="I166" s="233"/>
      <c r="J166" s="234">
        <f>ROUND(I166*H166,2)</f>
        <v>0</v>
      </c>
      <c r="K166" s="230" t="s">
        <v>156</v>
      </c>
      <c r="L166" s="44"/>
      <c r="M166" s="235" t="s">
        <v>1</v>
      </c>
      <c r="N166" s="236" t="s">
        <v>42</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157</v>
      </c>
      <c r="AT166" s="239" t="s">
        <v>152</v>
      </c>
      <c r="AU166" s="239" t="s">
        <v>85</v>
      </c>
      <c r="AY166" s="17" t="s">
        <v>150</v>
      </c>
      <c r="BE166" s="240">
        <f>IF(N166="základní",J166,0)</f>
        <v>0</v>
      </c>
      <c r="BF166" s="240">
        <f>IF(N166="snížená",J166,0)</f>
        <v>0</v>
      </c>
      <c r="BG166" s="240">
        <f>IF(N166="zákl. přenesená",J166,0)</f>
        <v>0</v>
      </c>
      <c r="BH166" s="240">
        <f>IF(N166="sníž. přenesená",J166,0)</f>
        <v>0</v>
      </c>
      <c r="BI166" s="240">
        <f>IF(N166="nulová",J166,0)</f>
        <v>0</v>
      </c>
      <c r="BJ166" s="17" t="s">
        <v>21</v>
      </c>
      <c r="BK166" s="240">
        <f>ROUND(I166*H166,2)</f>
        <v>0</v>
      </c>
      <c r="BL166" s="17" t="s">
        <v>157</v>
      </c>
      <c r="BM166" s="239" t="s">
        <v>202</v>
      </c>
    </row>
    <row r="167" s="2" customFormat="1">
      <c r="A167" s="38"/>
      <c r="B167" s="39"/>
      <c r="C167" s="40"/>
      <c r="D167" s="241" t="s">
        <v>159</v>
      </c>
      <c r="E167" s="40"/>
      <c r="F167" s="242" t="s">
        <v>203</v>
      </c>
      <c r="G167" s="40"/>
      <c r="H167" s="40"/>
      <c r="I167" s="243"/>
      <c r="J167" s="40"/>
      <c r="K167" s="40"/>
      <c r="L167" s="44"/>
      <c r="M167" s="244"/>
      <c r="N167" s="245"/>
      <c r="O167" s="91"/>
      <c r="P167" s="91"/>
      <c r="Q167" s="91"/>
      <c r="R167" s="91"/>
      <c r="S167" s="91"/>
      <c r="T167" s="92"/>
      <c r="U167" s="38"/>
      <c r="V167" s="38"/>
      <c r="W167" s="38"/>
      <c r="X167" s="38"/>
      <c r="Y167" s="38"/>
      <c r="Z167" s="38"/>
      <c r="AA167" s="38"/>
      <c r="AB167" s="38"/>
      <c r="AC167" s="38"/>
      <c r="AD167" s="38"/>
      <c r="AE167" s="38"/>
      <c r="AT167" s="17" t="s">
        <v>159</v>
      </c>
      <c r="AU167" s="17" t="s">
        <v>85</v>
      </c>
    </row>
    <row r="168" s="2" customFormat="1" ht="24.15" customHeight="1">
      <c r="A168" s="38"/>
      <c r="B168" s="39"/>
      <c r="C168" s="228" t="s">
        <v>204</v>
      </c>
      <c r="D168" s="228" t="s">
        <v>152</v>
      </c>
      <c r="E168" s="229" t="s">
        <v>205</v>
      </c>
      <c r="F168" s="230" t="s">
        <v>206</v>
      </c>
      <c r="G168" s="231" t="s">
        <v>207</v>
      </c>
      <c r="H168" s="232">
        <v>93</v>
      </c>
      <c r="I168" s="233"/>
      <c r="J168" s="234">
        <f>ROUND(I168*H168,2)</f>
        <v>0</v>
      </c>
      <c r="K168" s="230" t="s">
        <v>156</v>
      </c>
      <c r="L168" s="44"/>
      <c r="M168" s="235" t="s">
        <v>1</v>
      </c>
      <c r="N168" s="236" t="s">
        <v>42</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157</v>
      </c>
      <c r="AT168" s="239" t="s">
        <v>152</v>
      </c>
      <c r="AU168" s="239" t="s">
        <v>85</v>
      </c>
      <c r="AY168" s="17" t="s">
        <v>150</v>
      </c>
      <c r="BE168" s="240">
        <f>IF(N168="základní",J168,0)</f>
        <v>0</v>
      </c>
      <c r="BF168" s="240">
        <f>IF(N168="snížená",J168,0)</f>
        <v>0</v>
      </c>
      <c r="BG168" s="240">
        <f>IF(N168="zákl. přenesená",J168,0)</f>
        <v>0</v>
      </c>
      <c r="BH168" s="240">
        <f>IF(N168="sníž. přenesená",J168,0)</f>
        <v>0</v>
      </c>
      <c r="BI168" s="240">
        <f>IF(N168="nulová",J168,0)</f>
        <v>0</v>
      </c>
      <c r="BJ168" s="17" t="s">
        <v>21</v>
      </c>
      <c r="BK168" s="240">
        <f>ROUND(I168*H168,2)</f>
        <v>0</v>
      </c>
      <c r="BL168" s="17" t="s">
        <v>157</v>
      </c>
      <c r="BM168" s="239" t="s">
        <v>208</v>
      </c>
    </row>
    <row r="169" s="2" customFormat="1">
      <c r="A169" s="38"/>
      <c r="B169" s="39"/>
      <c r="C169" s="40"/>
      <c r="D169" s="241" t="s">
        <v>159</v>
      </c>
      <c r="E169" s="40"/>
      <c r="F169" s="242" t="s">
        <v>209</v>
      </c>
      <c r="G169" s="40"/>
      <c r="H169" s="40"/>
      <c r="I169" s="243"/>
      <c r="J169" s="40"/>
      <c r="K169" s="40"/>
      <c r="L169" s="44"/>
      <c r="M169" s="244"/>
      <c r="N169" s="245"/>
      <c r="O169" s="91"/>
      <c r="P169" s="91"/>
      <c r="Q169" s="91"/>
      <c r="R169" s="91"/>
      <c r="S169" s="91"/>
      <c r="T169" s="92"/>
      <c r="U169" s="38"/>
      <c r="V169" s="38"/>
      <c r="W169" s="38"/>
      <c r="X169" s="38"/>
      <c r="Y169" s="38"/>
      <c r="Z169" s="38"/>
      <c r="AA169" s="38"/>
      <c r="AB169" s="38"/>
      <c r="AC169" s="38"/>
      <c r="AD169" s="38"/>
      <c r="AE169" s="38"/>
      <c r="AT169" s="17" t="s">
        <v>159</v>
      </c>
      <c r="AU169" s="17" t="s">
        <v>85</v>
      </c>
    </row>
    <row r="170" s="2" customFormat="1">
      <c r="A170" s="38"/>
      <c r="B170" s="39"/>
      <c r="C170" s="40"/>
      <c r="D170" s="241" t="s">
        <v>177</v>
      </c>
      <c r="E170" s="40"/>
      <c r="F170" s="246" t="s">
        <v>210</v>
      </c>
      <c r="G170" s="40"/>
      <c r="H170" s="40"/>
      <c r="I170" s="243"/>
      <c r="J170" s="40"/>
      <c r="K170" s="40"/>
      <c r="L170" s="44"/>
      <c r="M170" s="244"/>
      <c r="N170" s="245"/>
      <c r="O170" s="91"/>
      <c r="P170" s="91"/>
      <c r="Q170" s="91"/>
      <c r="R170" s="91"/>
      <c r="S170" s="91"/>
      <c r="T170" s="92"/>
      <c r="U170" s="38"/>
      <c r="V170" s="38"/>
      <c r="W170" s="38"/>
      <c r="X170" s="38"/>
      <c r="Y170" s="38"/>
      <c r="Z170" s="38"/>
      <c r="AA170" s="38"/>
      <c r="AB170" s="38"/>
      <c r="AC170" s="38"/>
      <c r="AD170" s="38"/>
      <c r="AE170" s="38"/>
      <c r="AT170" s="17" t="s">
        <v>177</v>
      </c>
      <c r="AU170" s="17" t="s">
        <v>85</v>
      </c>
    </row>
    <row r="171" s="14" customFormat="1">
      <c r="A171" s="14"/>
      <c r="B171" s="258"/>
      <c r="C171" s="259"/>
      <c r="D171" s="241" t="s">
        <v>169</v>
      </c>
      <c r="E171" s="260" t="s">
        <v>1</v>
      </c>
      <c r="F171" s="261" t="s">
        <v>197</v>
      </c>
      <c r="G171" s="259"/>
      <c r="H171" s="260" t="s">
        <v>1</v>
      </c>
      <c r="I171" s="262"/>
      <c r="J171" s="259"/>
      <c r="K171" s="259"/>
      <c r="L171" s="263"/>
      <c r="M171" s="264"/>
      <c r="N171" s="265"/>
      <c r="O171" s="265"/>
      <c r="P171" s="265"/>
      <c r="Q171" s="265"/>
      <c r="R171" s="265"/>
      <c r="S171" s="265"/>
      <c r="T171" s="266"/>
      <c r="U171" s="14"/>
      <c r="V171" s="14"/>
      <c r="W171" s="14"/>
      <c r="X171" s="14"/>
      <c r="Y171" s="14"/>
      <c r="Z171" s="14"/>
      <c r="AA171" s="14"/>
      <c r="AB171" s="14"/>
      <c r="AC171" s="14"/>
      <c r="AD171" s="14"/>
      <c r="AE171" s="14"/>
      <c r="AT171" s="267" t="s">
        <v>169</v>
      </c>
      <c r="AU171" s="267" t="s">
        <v>85</v>
      </c>
      <c r="AV171" s="14" t="s">
        <v>21</v>
      </c>
      <c r="AW171" s="14" t="s">
        <v>34</v>
      </c>
      <c r="AX171" s="14" t="s">
        <v>77</v>
      </c>
      <c r="AY171" s="267" t="s">
        <v>150</v>
      </c>
    </row>
    <row r="172" s="13" customFormat="1">
      <c r="A172" s="13"/>
      <c r="B172" s="247"/>
      <c r="C172" s="248"/>
      <c r="D172" s="241" t="s">
        <v>169</v>
      </c>
      <c r="E172" s="249" t="s">
        <v>1</v>
      </c>
      <c r="F172" s="250" t="s">
        <v>211</v>
      </c>
      <c r="G172" s="248"/>
      <c r="H172" s="251">
        <v>93</v>
      </c>
      <c r="I172" s="252"/>
      <c r="J172" s="248"/>
      <c r="K172" s="248"/>
      <c r="L172" s="253"/>
      <c r="M172" s="254"/>
      <c r="N172" s="255"/>
      <c r="O172" s="255"/>
      <c r="P172" s="255"/>
      <c r="Q172" s="255"/>
      <c r="R172" s="255"/>
      <c r="S172" s="255"/>
      <c r="T172" s="256"/>
      <c r="U172" s="13"/>
      <c r="V172" s="13"/>
      <c r="W172" s="13"/>
      <c r="X172" s="13"/>
      <c r="Y172" s="13"/>
      <c r="Z172" s="13"/>
      <c r="AA172" s="13"/>
      <c r="AB172" s="13"/>
      <c r="AC172" s="13"/>
      <c r="AD172" s="13"/>
      <c r="AE172" s="13"/>
      <c r="AT172" s="257" t="s">
        <v>169</v>
      </c>
      <c r="AU172" s="257" t="s">
        <v>85</v>
      </c>
      <c r="AV172" s="13" t="s">
        <v>85</v>
      </c>
      <c r="AW172" s="13" t="s">
        <v>34</v>
      </c>
      <c r="AX172" s="13" t="s">
        <v>77</v>
      </c>
      <c r="AY172" s="257" t="s">
        <v>150</v>
      </c>
    </row>
    <row r="173" s="15" customFormat="1">
      <c r="A173" s="15"/>
      <c r="B173" s="268"/>
      <c r="C173" s="269"/>
      <c r="D173" s="241" t="s">
        <v>169</v>
      </c>
      <c r="E173" s="270" t="s">
        <v>1</v>
      </c>
      <c r="F173" s="271" t="s">
        <v>188</v>
      </c>
      <c r="G173" s="269"/>
      <c r="H173" s="272">
        <v>93</v>
      </c>
      <c r="I173" s="273"/>
      <c r="J173" s="269"/>
      <c r="K173" s="269"/>
      <c r="L173" s="274"/>
      <c r="M173" s="275"/>
      <c r="N173" s="276"/>
      <c r="O173" s="276"/>
      <c r="P173" s="276"/>
      <c r="Q173" s="276"/>
      <c r="R173" s="276"/>
      <c r="S173" s="276"/>
      <c r="T173" s="277"/>
      <c r="U173" s="15"/>
      <c r="V173" s="15"/>
      <c r="W173" s="15"/>
      <c r="X173" s="15"/>
      <c r="Y173" s="15"/>
      <c r="Z173" s="15"/>
      <c r="AA173" s="15"/>
      <c r="AB173" s="15"/>
      <c r="AC173" s="15"/>
      <c r="AD173" s="15"/>
      <c r="AE173" s="15"/>
      <c r="AT173" s="278" t="s">
        <v>169</v>
      </c>
      <c r="AU173" s="278" t="s">
        <v>85</v>
      </c>
      <c r="AV173" s="15" t="s">
        <v>157</v>
      </c>
      <c r="AW173" s="15" t="s">
        <v>34</v>
      </c>
      <c r="AX173" s="15" t="s">
        <v>21</v>
      </c>
      <c r="AY173" s="278" t="s">
        <v>150</v>
      </c>
    </row>
    <row r="174" s="2" customFormat="1" ht="24.15" customHeight="1">
      <c r="A174" s="38"/>
      <c r="B174" s="39"/>
      <c r="C174" s="228" t="s">
        <v>212</v>
      </c>
      <c r="D174" s="228" t="s">
        <v>152</v>
      </c>
      <c r="E174" s="229" t="s">
        <v>213</v>
      </c>
      <c r="F174" s="230" t="s">
        <v>214</v>
      </c>
      <c r="G174" s="231" t="s">
        <v>165</v>
      </c>
      <c r="H174" s="232">
        <v>150.69999999999999</v>
      </c>
      <c r="I174" s="233"/>
      <c r="J174" s="234">
        <f>ROUND(I174*H174,2)</f>
        <v>0</v>
      </c>
      <c r="K174" s="230" t="s">
        <v>156</v>
      </c>
      <c r="L174" s="44"/>
      <c r="M174" s="235" t="s">
        <v>1</v>
      </c>
      <c r="N174" s="236" t="s">
        <v>42</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157</v>
      </c>
      <c r="AT174" s="239" t="s">
        <v>152</v>
      </c>
      <c r="AU174" s="239" t="s">
        <v>85</v>
      </c>
      <c r="AY174" s="17" t="s">
        <v>150</v>
      </c>
      <c r="BE174" s="240">
        <f>IF(N174="základní",J174,0)</f>
        <v>0</v>
      </c>
      <c r="BF174" s="240">
        <f>IF(N174="snížená",J174,0)</f>
        <v>0</v>
      </c>
      <c r="BG174" s="240">
        <f>IF(N174="zákl. přenesená",J174,0)</f>
        <v>0</v>
      </c>
      <c r="BH174" s="240">
        <f>IF(N174="sníž. přenesená",J174,0)</f>
        <v>0</v>
      </c>
      <c r="BI174" s="240">
        <f>IF(N174="nulová",J174,0)</f>
        <v>0</v>
      </c>
      <c r="BJ174" s="17" t="s">
        <v>21</v>
      </c>
      <c r="BK174" s="240">
        <f>ROUND(I174*H174,2)</f>
        <v>0</v>
      </c>
      <c r="BL174" s="17" t="s">
        <v>157</v>
      </c>
      <c r="BM174" s="239" t="s">
        <v>215</v>
      </c>
    </row>
    <row r="175" s="2" customFormat="1">
      <c r="A175" s="38"/>
      <c r="B175" s="39"/>
      <c r="C175" s="40"/>
      <c r="D175" s="241" t="s">
        <v>159</v>
      </c>
      <c r="E175" s="40"/>
      <c r="F175" s="242" t="s">
        <v>216</v>
      </c>
      <c r="G175" s="40"/>
      <c r="H175" s="40"/>
      <c r="I175" s="243"/>
      <c r="J175" s="40"/>
      <c r="K175" s="40"/>
      <c r="L175" s="44"/>
      <c r="M175" s="244"/>
      <c r="N175" s="245"/>
      <c r="O175" s="91"/>
      <c r="P175" s="91"/>
      <c r="Q175" s="91"/>
      <c r="R175" s="91"/>
      <c r="S175" s="91"/>
      <c r="T175" s="92"/>
      <c r="U175" s="38"/>
      <c r="V175" s="38"/>
      <c r="W175" s="38"/>
      <c r="X175" s="38"/>
      <c r="Y175" s="38"/>
      <c r="Z175" s="38"/>
      <c r="AA175" s="38"/>
      <c r="AB175" s="38"/>
      <c r="AC175" s="38"/>
      <c r="AD175" s="38"/>
      <c r="AE175" s="38"/>
      <c r="AT175" s="17" t="s">
        <v>159</v>
      </c>
      <c r="AU175" s="17" t="s">
        <v>85</v>
      </c>
    </row>
    <row r="176" s="2" customFormat="1">
      <c r="A176" s="38"/>
      <c r="B176" s="39"/>
      <c r="C176" s="40"/>
      <c r="D176" s="241" t="s">
        <v>161</v>
      </c>
      <c r="E176" s="40"/>
      <c r="F176" s="246" t="s">
        <v>217</v>
      </c>
      <c r="G176" s="40"/>
      <c r="H176" s="40"/>
      <c r="I176" s="243"/>
      <c r="J176" s="40"/>
      <c r="K176" s="40"/>
      <c r="L176" s="44"/>
      <c r="M176" s="244"/>
      <c r="N176" s="245"/>
      <c r="O176" s="91"/>
      <c r="P176" s="91"/>
      <c r="Q176" s="91"/>
      <c r="R176" s="91"/>
      <c r="S176" s="91"/>
      <c r="T176" s="92"/>
      <c r="U176" s="38"/>
      <c r="V176" s="38"/>
      <c r="W176" s="38"/>
      <c r="X176" s="38"/>
      <c r="Y176" s="38"/>
      <c r="Z176" s="38"/>
      <c r="AA176" s="38"/>
      <c r="AB176" s="38"/>
      <c r="AC176" s="38"/>
      <c r="AD176" s="38"/>
      <c r="AE176" s="38"/>
      <c r="AT176" s="17" t="s">
        <v>161</v>
      </c>
      <c r="AU176" s="17" t="s">
        <v>85</v>
      </c>
    </row>
    <row r="177" s="13" customFormat="1">
      <c r="A177" s="13"/>
      <c r="B177" s="247"/>
      <c r="C177" s="248"/>
      <c r="D177" s="241" t="s">
        <v>169</v>
      </c>
      <c r="E177" s="249" t="s">
        <v>1</v>
      </c>
      <c r="F177" s="250" t="s">
        <v>218</v>
      </c>
      <c r="G177" s="248"/>
      <c r="H177" s="251">
        <v>150.69999999999999</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169</v>
      </c>
      <c r="AU177" s="257" t="s">
        <v>85</v>
      </c>
      <c r="AV177" s="13" t="s">
        <v>85</v>
      </c>
      <c r="AW177" s="13" t="s">
        <v>34</v>
      </c>
      <c r="AX177" s="13" t="s">
        <v>77</v>
      </c>
      <c r="AY177" s="257" t="s">
        <v>150</v>
      </c>
    </row>
    <row r="178" s="15" customFormat="1">
      <c r="A178" s="15"/>
      <c r="B178" s="268"/>
      <c r="C178" s="269"/>
      <c r="D178" s="241" t="s">
        <v>169</v>
      </c>
      <c r="E178" s="270" t="s">
        <v>1</v>
      </c>
      <c r="F178" s="271" t="s">
        <v>188</v>
      </c>
      <c r="G178" s="269"/>
      <c r="H178" s="272">
        <v>150.69999999999999</v>
      </c>
      <c r="I178" s="273"/>
      <c r="J178" s="269"/>
      <c r="K178" s="269"/>
      <c r="L178" s="274"/>
      <c r="M178" s="275"/>
      <c r="N178" s="276"/>
      <c r="O178" s="276"/>
      <c r="P178" s="276"/>
      <c r="Q178" s="276"/>
      <c r="R178" s="276"/>
      <c r="S178" s="276"/>
      <c r="T178" s="277"/>
      <c r="U178" s="15"/>
      <c r="V178" s="15"/>
      <c r="W178" s="15"/>
      <c r="X178" s="15"/>
      <c r="Y178" s="15"/>
      <c r="Z178" s="15"/>
      <c r="AA178" s="15"/>
      <c r="AB178" s="15"/>
      <c r="AC178" s="15"/>
      <c r="AD178" s="15"/>
      <c r="AE178" s="15"/>
      <c r="AT178" s="278" t="s">
        <v>169</v>
      </c>
      <c r="AU178" s="278" t="s">
        <v>85</v>
      </c>
      <c r="AV178" s="15" t="s">
        <v>157</v>
      </c>
      <c r="AW178" s="15" t="s">
        <v>34</v>
      </c>
      <c r="AX178" s="15" t="s">
        <v>21</v>
      </c>
      <c r="AY178" s="278" t="s">
        <v>150</v>
      </c>
    </row>
    <row r="179" s="2" customFormat="1" ht="24.15" customHeight="1">
      <c r="A179" s="38"/>
      <c r="B179" s="39"/>
      <c r="C179" s="228" t="s">
        <v>219</v>
      </c>
      <c r="D179" s="228" t="s">
        <v>152</v>
      </c>
      <c r="E179" s="229" t="s">
        <v>220</v>
      </c>
      <c r="F179" s="230" t="s">
        <v>221</v>
      </c>
      <c r="G179" s="231" t="s">
        <v>165</v>
      </c>
      <c r="H179" s="232">
        <v>150.69999999999999</v>
      </c>
      <c r="I179" s="233"/>
      <c r="J179" s="234">
        <f>ROUND(I179*H179,2)</f>
        <v>0</v>
      </c>
      <c r="K179" s="230" t="s">
        <v>156</v>
      </c>
      <c r="L179" s="44"/>
      <c r="M179" s="235" t="s">
        <v>1</v>
      </c>
      <c r="N179" s="236" t="s">
        <v>42</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157</v>
      </c>
      <c r="AT179" s="239" t="s">
        <v>152</v>
      </c>
      <c r="AU179" s="239" t="s">
        <v>85</v>
      </c>
      <c r="AY179" s="17" t="s">
        <v>150</v>
      </c>
      <c r="BE179" s="240">
        <f>IF(N179="základní",J179,0)</f>
        <v>0</v>
      </c>
      <c r="BF179" s="240">
        <f>IF(N179="snížená",J179,0)</f>
        <v>0</v>
      </c>
      <c r="BG179" s="240">
        <f>IF(N179="zákl. přenesená",J179,0)</f>
        <v>0</v>
      </c>
      <c r="BH179" s="240">
        <f>IF(N179="sníž. přenesená",J179,0)</f>
        <v>0</v>
      </c>
      <c r="BI179" s="240">
        <f>IF(N179="nulová",J179,0)</f>
        <v>0</v>
      </c>
      <c r="BJ179" s="17" t="s">
        <v>21</v>
      </c>
      <c r="BK179" s="240">
        <f>ROUND(I179*H179,2)</f>
        <v>0</v>
      </c>
      <c r="BL179" s="17" t="s">
        <v>157</v>
      </c>
      <c r="BM179" s="239" t="s">
        <v>222</v>
      </c>
    </row>
    <row r="180" s="2" customFormat="1">
      <c r="A180" s="38"/>
      <c r="B180" s="39"/>
      <c r="C180" s="40"/>
      <c r="D180" s="241" t="s">
        <v>159</v>
      </c>
      <c r="E180" s="40"/>
      <c r="F180" s="242" t="s">
        <v>223</v>
      </c>
      <c r="G180" s="40"/>
      <c r="H180" s="40"/>
      <c r="I180" s="243"/>
      <c r="J180" s="40"/>
      <c r="K180" s="40"/>
      <c r="L180" s="44"/>
      <c r="M180" s="244"/>
      <c r="N180" s="245"/>
      <c r="O180" s="91"/>
      <c r="P180" s="91"/>
      <c r="Q180" s="91"/>
      <c r="R180" s="91"/>
      <c r="S180" s="91"/>
      <c r="T180" s="92"/>
      <c r="U180" s="38"/>
      <c r="V180" s="38"/>
      <c r="W180" s="38"/>
      <c r="X180" s="38"/>
      <c r="Y180" s="38"/>
      <c r="Z180" s="38"/>
      <c r="AA180" s="38"/>
      <c r="AB180" s="38"/>
      <c r="AC180" s="38"/>
      <c r="AD180" s="38"/>
      <c r="AE180" s="38"/>
      <c r="AT180" s="17" t="s">
        <v>159</v>
      </c>
      <c r="AU180" s="17" t="s">
        <v>85</v>
      </c>
    </row>
    <row r="181" s="2" customFormat="1">
      <c r="A181" s="38"/>
      <c r="B181" s="39"/>
      <c r="C181" s="40"/>
      <c r="D181" s="241" t="s">
        <v>161</v>
      </c>
      <c r="E181" s="40"/>
      <c r="F181" s="246" t="s">
        <v>224</v>
      </c>
      <c r="G181" s="40"/>
      <c r="H181" s="40"/>
      <c r="I181" s="243"/>
      <c r="J181" s="40"/>
      <c r="K181" s="40"/>
      <c r="L181" s="44"/>
      <c r="M181" s="244"/>
      <c r="N181" s="245"/>
      <c r="O181" s="91"/>
      <c r="P181" s="91"/>
      <c r="Q181" s="91"/>
      <c r="R181" s="91"/>
      <c r="S181" s="91"/>
      <c r="T181" s="92"/>
      <c r="U181" s="38"/>
      <c r="V181" s="38"/>
      <c r="W181" s="38"/>
      <c r="X181" s="38"/>
      <c r="Y181" s="38"/>
      <c r="Z181" s="38"/>
      <c r="AA181" s="38"/>
      <c r="AB181" s="38"/>
      <c r="AC181" s="38"/>
      <c r="AD181" s="38"/>
      <c r="AE181" s="38"/>
      <c r="AT181" s="17" t="s">
        <v>161</v>
      </c>
      <c r="AU181" s="17" t="s">
        <v>85</v>
      </c>
    </row>
    <row r="182" s="2" customFormat="1" ht="24.15" customHeight="1">
      <c r="A182" s="38"/>
      <c r="B182" s="39"/>
      <c r="C182" s="228" t="s">
        <v>26</v>
      </c>
      <c r="D182" s="228" t="s">
        <v>152</v>
      </c>
      <c r="E182" s="229" t="s">
        <v>225</v>
      </c>
      <c r="F182" s="230" t="s">
        <v>226</v>
      </c>
      <c r="G182" s="231" t="s">
        <v>207</v>
      </c>
      <c r="H182" s="232">
        <v>301.39999999999998</v>
      </c>
      <c r="I182" s="233"/>
      <c r="J182" s="234">
        <f>ROUND(I182*H182,2)</f>
        <v>0</v>
      </c>
      <c r="K182" s="230" t="s">
        <v>156</v>
      </c>
      <c r="L182" s="44"/>
      <c r="M182" s="235" t="s">
        <v>1</v>
      </c>
      <c r="N182" s="236" t="s">
        <v>42</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157</v>
      </c>
      <c r="AT182" s="239" t="s">
        <v>152</v>
      </c>
      <c r="AU182" s="239" t="s">
        <v>85</v>
      </c>
      <c r="AY182" s="17" t="s">
        <v>150</v>
      </c>
      <c r="BE182" s="240">
        <f>IF(N182="základní",J182,0)</f>
        <v>0</v>
      </c>
      <c r="BF182" s="240">
        <f>IF(N182="snížená",J182,0)</f>
        <v>0</v>
      </c>
      <c r="BG182" s="240">
        <f>IF(N182="zákl. přenesená",J182,0)</f>
        <v>0</v>
      </c>
      <c r="BH182" s="240">
        <f>IF(N182="sníž. přenesená",J182,0)</f>
        <v>0</v>
      </c>
      <c r="BI182" s="240">
        <f>IF(N182="nulová",J182,0)</f>
        <v>0</v>
      </c>
      <c r="BJ182" s="17" t="s">
        <v>21</v>
      </c>
      <c r="BK182" s="240">
        <f>ROUND(I182*H182,2)</f>
        <v>0</v>
      </c>
      <c r="BL182" s="17" t="s">
        <v>157</v>
      </c>
      <c r="BM182" s="239" t="s">
        <v>227</v>
      </c>
    </row>
    <row r="183" s="2" customFormat="1">
      <c r="A183" s="38"/>
      <c r="B183" s="39"/>
      <c r="C183" s="40"/>
      <c r="D183" s="241" t="s">
        <v>159</v>
      </c>
      <c r="E183" s="40"/>
      <c r="F183" s="242" t="s">
        <v>228</v>
      </c>
      <c r="G183" s="40"/>
      <c r="H183" s="40"/>
      <c r="I183" s="243"/>
      <c r="J183" s="40"/>
      <c r="K183" s="40"/>
      <c r="L183" s="44"/>
      <c r="M183" s="244"/>
      <c r="N183" s="245"/>
      <c r="O183" s="91"/>
      <c r="P183" s="91"/>
      <c r="Q183" s="91"/>
      <c r="R183" s="91"/>
      <c r="S183" s="91"/>
      <c r="T183" s="92"/>
      <c r="U183" s="38"/>
      <c r="V183" s="38"/>
      <c r="W183" s="38"/>
      <c r="X183" s="38"/>
      <c r="Y183" s="38"/>
      <c r="Z183" s="38"/>
      <c r="AA183" s="38"/>
      <c r="AB183" s="38"/>
      <c r="AC183" s="38"/>
      <c r="AD183" s="38"/>
      <c r="AE183" s="38"/>
      <c r="AT183" s="17" t="s">
        <v>159</v>
      </c>
      <c r="AU183" s="17" t="s">
        <v>85</v>
      </c>
    </row>
    <row r="184" s="2" customFormat="1">
      <c r="A184" s="38"/>
      <c r="B184" s="39"/>
      <c r="C184" s="40"/>
      <c r="D184" s="241" t="s">
        <v>161</v>
      </c>
      <c r="E184" s="40"/>
      <c r="F184" s="246" t="s">
        <v>229</v>
      </c>
      <c r="G184" s="40"/>
      <c r="H184" s="40"/>
      <c r="I184" s="243"/>
      <c r="J184" s="40"/>
      <c r="K184" s="40"/>
      <c r="L184" s="44"/>
      <c r="M184" s="244"/>
      <c r="N184" s="245"/>
      <c r="O184" s="91"/>
      <c r="P184" s="91"/>
      <c r="Q184" s="91"/>
      <c r="R184" s="91"/>
      <c r="S184" s="91"/>
      <c r="T184" s="92"/>
      <c r="U184" s="38"/>
      <c r="V184" s="38"/>
      <c r="W184" s="38"/>
      <c r="X184" s="38"/>
      <c r="Y184" s="38"/>
      <c r="Z184" s="38"/>
      <c r="AA184" s="38"/>
      <c r="AB184" s="38"/>
      <c r="AC184" s="38"/>
      <c r="AD184" s="38"/>
      <c r="AE184" s="38"/>
      <c r="AT184" s="17" t="s">
        <v>161</v>
      </c>
      <c r="AU184" s="17" t="s">
        <v>85</v>
      </c>
    </row>
    <row r="185" s="13" customFormat="1">
      <c r="A185" s="13"/>
      <c r="B185" s="247"/>
      <c r="C185" s="248"/>
      <c r="D185" s="241" t="s">
        <v>169</v>
      </c>
      <c r="E185" s="249" t="s">
        <v>1</v>
      </c>
      <c r="F185" s="250" t="s">
        <v>230</v>
      </c>
      <c r="G185" s="248"/>
      <c r="H185" s="251">
        <v>301.39999999999998</v>
      </c>
      <c r="I185" s="252"/>
      <c r="J185" s="248"/>
      <c r="K185" s="248"/>
      <c r="L185" s="253"/>
      <c r="M185" s="254"/>
      <c r="N185" s="255"/>
      <c r="O185" s="255"/>
      <c r="P185" s="255"/>
      <c r="Q185" s="255"/>
      <c r="R185" s="255"/>
      <c r="S185" s="255"/>
      <c r="T185" s="256"/>
      <c r="U185" s="13"/>
      <c r="V185" s="13"/>
      <c r="W185" s="13"/>
      <c r="X185" s="13"/>
      <c r="Y185" s="13"/>
      <c r="Z185" s="13"/>
      <c r="AA185" s="13"/>
      <c r="AB185" s="13"/>
      <c r="AC185" s="13"/>
      <c r="AD185" s="13"/>
      <c r="AE185" s="13"/>
      <c r="AT185" s="257" t="s">
        <v>169</v>
      </c>
      <c r="AU185" s="257" t="s">
        <v>85</v>
      </c>
      <c r="AV185" s="13" t="s">
        <v>85</v>
      </c>
      <c r="AW185" s="13" t="s">
        <v>34</v>
      </c>
      <c r="AX185" s="13" t="s">
        <v>21</v>
      </c>
      <c r="AY185" s="257" t="s">
        <v>150</v>
      </c>
    </row>
    <row r="186" s="2" customFormat="1" ht="24.15" customHeight="1">
      <c r="A186" s="38"/>
      <c r="B186" s="39"/>
      <c r="C186" s="228" t="s">
        <v>231</v>
      </c>
      <c r="D186" s="228" t="s">
        <v>152</v>
      </c>
      <c r="E186" s="229" t="s">
        <v>232</v>
      </c>
      <c r="F186" s="230" t="s">
        <v>233</v>
      </c>
      <c r="G186" s="231" t="s">
        <v>165</v>
      </c>
      <c r="H186" s="232">
        <v>70.400000000000006</v>
      </c>
      <c r="I186" s="233"/>
      <c r="J186" s="234">
        <f>ROUND(I186*H186,2)</f>
        <v>0</v>
      </c>
      <c r="K186" s="230" t="s">
        <v>156</v>
      </c>
      <c r="L186" s="44"/>
      <c r="M186" s="235" t="s">
        <v>1</v>
      </c>
      <c r="N186" s="236" t="s">
        <v>42</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157</v>
      </c>
      <c r="AT186" s="239" t="s">
        <v>152</v>
      </c>
      <c r="AU186" s="239" t="s">
        <v>85</v>
      </c>
      <c r="AY186" s="17" t="s">
        <v>150</v>
      </c>
      <c r="BE186" s="240">
        <f>IF(N186="základní",J186,0)</f>
        <v>0</v>
      </c>
      <c r="BF186" s="240">
        <f>IF(N186="snížená",J186,0)</f>
        <v>0</v>
      </c>
      <c r="BG186" s="240">
        <f>IF(N186="zákl. přenesená",J186,0)</f>
        <v>0</v>
      </c>
      <c r="BH186" s="240">
        <f>IF(N186="sníž. přenesená",J186,0)</f>
        <v>0</v>
      </c>
      <c r="BI186" s="240">
        <f>IF(N186="nulová",J186,0)</f>
        <v>0</v>
      </c>
      <c r="BJ186" s="17" t="s">
        <v>21</v>
      </c>
      <c r="BK186" s="240">
        <f>ROUND(I186*H186,2)</f>
        <v>0</v>
      </c>
      <c r="BL186" s="17" t="s">
        <v>157</v>
      </c>
      <c r="BM186" s="239" t="s">
        <v>234</v>
      </c>
    </row>
    <row r="187" s="2" customFormat="1">
      <c r="A187" s="38"/>
      <c r="B187" s="39"/>
      <c r="C187" s="40"/>
      <c r="D187" s="241" t="s">
        <v>159</v>
      </c>
      <c r="E187" s="40"/>
      <c r="F187" s="242" t="s">
        <v>235</v>
      </c>
      <c r="G187" s="40"/>
      <c r="H187" s="40"/>
      <c r="I187" s="243"/>
      <c r="J187" s="40"/>
      <c r="K187" s="40"/>
      <c r="L187" s="44"/>
      <c r="M187" s="244"/>
      <c r="N187" s="245"/>
      <c r="O187" s="91"/>
      <c r="P187" s="91"/>
      <c r="Q187" s="91"/>
      <c r="R187" s="91"/>
      <c r="S187" s="91"/>
      <c r="T187" s="92"/>
      <c r="U187" s="38"/>
      <c r="V187" s="38"/>
      <c r="W187" s="38"/>
      <c r="X187" s="38"/>
      <c r="Y187" s="38"/>
      <c r="Z187" s="38"/>
      <c r="AA187" s="38"/>
      <c r="AB187" s="38"/>
      <c r="AC187" s="38"/>
      <c r="AD187" s="38"/>
      <c r="AE187" s="38"/>
      <c r="AT187" s="17" t="s">
        <v>159</v>
      </c>
      <c r="AU187" s="17" t="s">
        <v>85</v>
      </c>
    </row>
    <row r="188" s="2" customFormat="1">
      <c r="A188" s="38"/>
      <c r="B188" s="39"/>
      <c r="C188" s="40"/>
      <c r="D188" s="241" t="s">
        <v>161</v>
      </c>
      <c r="E188" s="40"/>
      <c r="F188" s="246" t="s">
        <v>236</v>
      </c>
      <c r="G188" s="40"/>
      <c r="H188" s="40"/>
      <c r="I188" s="243"/>
      <c r="J188" s="40"/>
      <c r="K188" s="40"/>
      <c r="L188" s="44"/>
      <c r="M188" s="244"/>
      <c r="N188" s="245"/>
      <c r="O188" s="91"/>
      <c r="P188" s="91"/>
      <c r="Q188" s="91"/>
      <c r="R188" s="91"/>
      <c r="S188" s="91"/>
      <c r="T188" s="92"/>
      <c r="U188" s="38"/>
      <c r="V188" s="38"/>
      <c r="W188" s="38"/>
      <c r="X188" s="38"/>
      <c r="Y188" s="38"/>
      <c r="Z188" s="38"/>
      <c r="AA188" s="38"/>
      <c r="AB188" s="38"/>
      <c r="AC188" s="38"/>
      <c r="AD188" s="38"/>
      <c r="AE188" s="38"/>
      <c r="AT188" s="17" t="s">
        <v>161</v>
      </c>
      <c r="AU188" s="17" t="s">
        <v>85</v>
      </c>
    </row>
    <row r="189" s="14" customFormat="1">
      <c r="A189" s="14"/>
      <c r="B189" s="258"/>
      <c r="C189" s="259"/>
      <c r="D189" s="241" t="s">
        <v>169</v>
      </c>
      <c r="E189" s="260" t="s">
        <v>1</v>
      </c>
      <c r="F189" s="261" t="s">
        <v>237</v>
      </c>
      <c r="G189" s="259"/>
      <c r="H189" s="260" t="s">
        <v>1</v>
      </c>
      <c r="I189" s="262"/>
      <c r="J189" s="259"/>
      <c r="K189" s="259"/>
      <c r="L189" s="263"/>
      <c r="M189" s="264"/>
      <c r="N189" s="265"/>
      <c r="O189" s="265"/>
      <c r="P189" s="265"/>
      <c r="Q189" s="265"/>
      <c r="R189" s="265"/>
      <c r="S189" s="265"/>
      <c r="T189" s="266"/>
      <c r="U189" s="14"/>
      <c r="V189" s="14"/>
      <c r="W189" s="14"/>
      <c r="X189" s="14"/>
      <c r="Y189" s="14"/>
      <c r="Z189" s="14"/>
      <c r="AA189" s="14"/>
      <c r="AB189" s="14"/>
      <c r="AC189" s="14"/>
      <c r="AD189" s="14"/>
      <c r="AE189" s="14"/>
      <c r="AT189" s="267" t="s">
        <v>169</v>
      </c>
      <c r="AU189" s="267" t="s">
        <v>85</v>
      </c>
      <c r="AV189" s="14" t="s">
        <v>21</v>
      </c>
      <c r="AW189" s="14" t="s">
        <v>34</v>
      </c>
      <c r="AX189" s="14" t="s">
        <v>77</v>
      </c>
      <c r="AY189" s="267" t="s">
        <v>150</v>
      </c>
    </row>
    <row r="190" s="13" customFormat="1">
      <c r="A190" s="13"/>
      <c r="B190" s="247"/>
      <c r="C190" s="248"/>
      <c r="D190" s="241" t="s">
        <v>169</v>
      </c>
      <c r="E190" s="249" t="s">
        <v>1</v>
      </c>
      <c r="F190" s="250" t="s">
        <v>238</v>
      </c>
      <c r="G190" s="248"/>
      <c r="H190" s="251">
        <v>70.400000000000006</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169</v>
      </c>
      <c r="AU190" s="257" t="s">
        <v>85</v>
      </c>
      <c r="AV190" s="13" t="s">
        <v>85</v>
      </c>
      <c r="AW190" s="13" t="s">
        <v>34</v>
      </c>
      <c r="AX190" s="13" t="s">
        <v>77</v>
      </c>
      <c r="AY190" s="257" t="s">
        <v>150</v>
      </c>
    </row>
    <row r="191" s="15" customFormat="1">
      <c r="A191" s="15"/>
      <c r="B191" s="268"/>
      <c r="C191" s="269"/>
      <c r="D191" s="241" t="s">
        <v>169</v>
      </c>
      <c r="E191" s="270" t="s">
        <v>1</v>
      </c>
      <c r="F191" s="271" t="s">
        <v>188</v>
      </c>
      <c r="G191" s="269"/>
      <c r="H191" s="272">
        <v>70.400000000000006</v>
      </c>
      <c r="I191" s="273"/>
      <c r="J191" s="269"/>
      <c r="K191" s="269"/>
      <c r="L191" s="274"/>
      <c r="M191" s="275"/>
      <c r="N191" s="276"/>
      <c r="O191" s="276"/>
      <c r="P191" s="276"/>
      <c r="Q191" s="276"/>
      <c r="R191" s="276"/>
      <c r="S191" s="276"/>
      <c r="T191" s="277"/>
      <c r="U191" s="15"/>
      <c r="V191" s="15"/>
      <c r="W191" s="15"/>
      <c r="X191" s="15"/>
      <c r="Y191" s="15"/>
      <c r="Z191" s="15"/>
      <c r="AA191" s="15"/>
      <c r="AB191" s="15"/>
      <c r="AC191" s="15"/>
      <c r="AD191" s="15"/>
      <c r="AE191" s="15"/>
      <c r="AT191" s="278" t="s">
        <v>169</v>
      </c>
      <c r="AU191" s="278" t="s">
        <v>85</v>
      </c>
      <c r="AV191" s="15" t="s">
        <v>157</v>
      </c>
      <c r="AW191" s="15" t="s">
        <v>34</v>
      </c>
      <c r="AX191" s="15" t="s">
        <v>21</v>
      </c>
      <c r="AY191" s="278" t="s">
        <v>150</v>
      </c>
    </row>
    <row r="192" s="2" customFormat="1" ht="14.4" customHeight="1">
      <c r="A192" s="38"/>
      <c r="B192" s="39"/>
      <c r="C192" s="279" t="s">
        <v>239</v>
      </c>
      <c r="D192" s="279" t="s">
        <v>240</v>
      </c>
      <c r="E192" s="280" t="s">
        <v>241</v>
      </c>
      <c r="F192" s="281" t="s">
        <v>242</v>
      </c>
      <c r="G192" s="282" t="s">
        <v>207</v>
      </c>
      <c r="H192" s="283">
        <v>112.64</v>
      </c>
      <c r="I192" s="284"/>
      <c r="J192" s="285">
        <f>ROUND(I192*H192,2)</f>
        <v>0</v>
      </c>
      <c r="K192" s="281" t="s">
        <v>156</v>
      </c>
      <c r="L192" s="286"/>
      <c r="M192" s="287" t="s">
        <v>1</v>
      </c>
      <c r="N192" s="288" t="s">
        <v>42</v>
      </c>
      <c r="O192" s="91"/>
      <c r="P192" s="237">
        <f>O192*H192</f>
        <v>0</v>
      </c>
      <c r="Q192" s="237">
        <v>1</v>
      </c>
      <c r="R192" s="237">
        <f>Q192*H192</f>
        <v>112.64</v>
      </c>
      <c r="S192" s="237">
        <v>0</v>
      </c>
      <c r="T192" s="238">
        <f>S192*H192</f>
        <v>0</v>
      </c>
      <c r="U192" s="38"/>
      <c r="V192" s="38"/>
      <c r="W192" s="38"/>
      <c r="X192" s="38"/>
      <c r="Y192" s="38"/>
      <c r="Z192" s="38"/>
      <c r="AA192" s="38"/>
      <c r="AB192" s="38"/>
      <c r="AC192" s="38"/>
      <c r="AD192" s="38"/>
      <c r="AE192" s="38"/>
      <c r="AR192" s="239" t="s">
        <v>212</v>
      </c>
      <c r="AT192" s="239" t="s">
        <v>240</v>
      </c>
      <c r="AU192" s="239" t="s">
        <v>85</v>
      </c>
      <c r="AY192" s="17" t="s">
        <v>150</v>
      </c>
      <c r="BE192" s="240">
        <f>IF(N192="základní",J192,0)</f>
        <v>0</v>
      </c>
      <c r="BF192" s="240">
        <f>IF(N192="snížená",J192,0)</f>
        <v>0</v>
      </c>
      <c r="BG192" s="240">
        <f>IF(N192="zákl. přenesená",J192,0)</f>
        <v>0</v>
      </c>
      <c r="BH192" s="240">
        <f>IF(N192="sníž. přenesená",J192,0)</f>
        <v>0</v>
      </c>
      <c r="BI192" s="240">
        <f>IF(N192="nulová",J192,0)</f>
        <v>0</v>
      </c>
      <c r="BJ192" s="17" t="s">
        <v>21</v>
      </c>
      <c r="BK192" s="240">
        <f>ROUND(I192*H192,2)</f>
        <v>0</v>
      </c>
      <c r="BL192" s="17" t="s">
        <v>157</v>
      </c>
      <c r="BM192" s="239" t="s">
        <v>243</v>
      </c>
    </row>
    <row r="193" s="2" customFormat="1">
      <c r="A193" s="38"/>
      <c r="B193" s="39"/>
      <c r="C193" s="40"/>
      <c r="D193" s="241" t="s">
        <v>159</v>
      </c>
      <c r="E193" s="40"/>
      <c r="F193" s="242" t="s">
        <v>242</v>
      </c>
      <c r="G193" s="40"/>
      <c r="H193" s="40"/>
      <c r="I193" s="243"/>
      <c r="J193" s="40"/>
      <c r="K193" s="40"/>
      <c r="L193" s="44"/>
      <c r="M193" s="244"/>
      <c r="N193" s="245"/>
      <c r="O193" s="91"/>
      <c r="P193" s="91"/>
      <c r="Q193" s="91"/>
      <c r="R193" s="91"/>
      <c r="S193" s="91"/>
      <c r="T193" s="92"/>
      <c r="U193" s="38"/>
      <c r="V193" s="38"/>
      <c r="W193" s="38"/>
      <c r="X193" s="38"/>
      <c r="Y193" s="38"/>
      <c r="Z193" s="38"/>
      <c r="AA193" s="38"/>
      <c r="AB193" s="38"/>
      <c r="AC193" s="38"/>
      <c r="AD193" s="38"/>
      <c r="AE193" s="38"/>
      <c r="AT193" s="17" t="s">
        <v>159</v>
      </c>
      <c r="AU193" s="17" t="s">
        <v>85</v>
      </c>
    </row>
    <row r="194" s="13" customFormat="1">
      <c r="A194" s="13"/>
      <c r="B194" s="247"/>
      <c r="C194" s="248"/>
      <c r="D194" s="241" t="s">
        <v>169</v>
      </c>
      <c r="E194" s="249" t="s">
        <v>1</v>
      </c>
      <c r="F194" s="250" t="s">
        <v>244</v>
      </c>
      <c r="G194" s="248"/>
      <c r="H194" s="251">
        <v>112.64</v>
      </c>
      <c r="I194" s="252"/>
      <c r="J194" s="248"/>
      <c r="K194" s="248"/>
      <c r="L194" s="253"/>
      <c r="M194" s="254"/>
      <c r="N194" s="255"/>
      <c r="O194" s="255"/>
      <c r="P194" s="255"/>
      <c r="Q194" s="255"/>
      <c r="R194" s="255"/>
      <c r="S194" s="255"/>
      <c r="T194" s="256"/>
      <c r="U194" s="13"/>
      <c r="V194" s="13"/>
      <c r="W194" s="13"/>
      <c r="X194" s="13"/>
      <c r="Y194" s="13"/>
      <c r="Z194" s="13"/>
      <c r="AA194" s="13"/>
      <c r="AB194" s="13"/>
      <c r="AC194" s="13"/>
      <c r="AD194" s="13"/>
      <c r="AE194" s="13"/>
      <c r="AT194" s="257" t="s">
        <v>169</v>
      </c>
      <c r="AU194" s="257" t="s">
        <v>85</v>
      </c>
      <c r="AV194" s="13" t="s">
        <v>85</v>
      </c>
      <c r="AW194" s="13" t="s">
        <v>34</v>
      </c>
      <c r="AX194" s="13" t="s">
        <v>21</v>
      </c>
      <c r="AY194" s="257" t="s">
        <v>150</v>
      </c>
    </row>
    <row r="195" s="12" customFormat="1" ht="22.8" customHeight="1">
      <c r="A195" s="12"/>
      <c r="B195" s="212"/>
      <c r="C195" s="213"/>
      <c r="D195" s="214" t="s">
        <v>76</v>
      </c>
      <c r="E195" s="226" t="s">
        <v>85</v>
      </c>
      <c r="F195" s="226" t="s">
        <v>245</v>
      </c>
      <c r="G195" s="213"/>
      <c r="H195" s="213"/>
      <c r="I195" s="216"/>
      <c r="J195" s="227">
        <f>BK195</f>
        <v>0</v>
      </c>
      <c r="K195" s="213"/>
      <c r="L195" s="218"/>
      <c r="M195" s="219"/>
      <c r="N195" s="220"/>
      <c r="O195" s="220"/>
      <c r="P195" s="221">
        <f>SUM(P196:P206)</f>
        <v>0</v>
      </c>
      <c r="Q195" s="220"/>
      <c r="R195" s="221">
        <f>SUM(R196:R206)</f>
        <v>2.40641167296</v>
      </c>
      <c r="S195" s="220"/>
      <c r="T195" s="222">
        <f>SUM(T196:T206)</f>
        <v>0</v>
      </c>
      <c r="U195" s="12"/>
      <c r="V195" s="12"/>
      <c r="W195" s="12"/>
      <c r="X195" s="12"/>
      <c r="Y195" s="12"/>
      <c r="Z195" s="12"/>
      <c r="AA195" s="12"/>
      <c r="AB195" s="12"/>
      <c r="AC195" s="12"/>
      <c r="AD195" s="12"/>
      <c r="AE195" s="12"/>
      <c r="AR195" s="223" t="s">
        <v>21</v>
      </c>
      <c r="AT195" s="224" t="s">
        <v>76</v>
      </c>
      <c r="AU195" s="224" t="s">
        <v>21</v>
      </c>
      <c r="AY195" s="223" t="s">
        <v>150</v>
      </c>
      <c r="BK195" s="225">
        <f>SUM(BK196:BK206)</f>
        <v>0</v>
      </c>
    </row>
    <row r="196" s="2" customFormat="1" ht="24.15" customHeight="1">
      <c r="A196" s="38"/>
      <c r="B196" s="39"/>
      <c r="C196" s="228" t="s">
        <v>246</v>
      </c>
      <c r="D196" s="228" t="s">
        <v>152</v>
      </c>
      <c r="E196" s="229" t="s">
        <v>247</v>
      </c>
      <c r="F196" s="230" t="s">
        <v>248</v>
      </c>
      <c r="G196" s="231" t="s">
        <v>173</v>
      </c>
      <c r="H196" s="232">
        <v>40</v>
      </c>
      <c r="I196" s="233"/>
      <c r="J196" s="234">
        <f>ROUND(I196*H196,2)</f>
        <v>0</v>
      </c>
      <c r="K196" s="230" t="s">
        <v>156</v>
      </c>
      <c r="L196" s="44"/>
      <c r="M196" s="235" t="s">
        <v>1</v>
      </c>
      <c r="N196" s="236" t="s">
        <v>42</v>
      </c>
      <c r="O196" s="91"/>
      <c r="P196" s="237">
        <f>O196*H196</f>
        <v>0</v>
      </c>
      <c r="Q196" s="237">
        <v>0.000156</v>
      </c>
      <c r="R196" s="237">
        <f>Q196*H196</f>
        <v>0.0062399999999999999</v>
      </c>
      <c r="S196" s="237">
        <v>0</v>
      </c>
      <c r="T196" s="238">
        <f>S196*H196</f>
        <v>0</v>
      </c>
      <c r="U196" s="38"/>
      <c r="V196" s="38"/>
      <c r="W196" s="38"/>
      <c r="X196" s="38"/>
      <c r="Y196" s="38"/>
      <c r="Z196" s="38"/>
      <c r="AA196" s="38"/>
      <c r="AB196" s="38"/>
      <c r="AC196" s="38"/>
      <c r="AD196" s="38"/>
      <c r="AE196" s="38"/>
      <c r="AR196" s="239" t="s">
        <v>157</v>
      </c>
      <c r="AT196" s="239" t="s">
        <v>152</v>
      </c>
      <c r="AU196" s="239" t="s">
        <v>85</v>
      </c>
      <c r="AY196" s="17" t="s">
        <v>150</v>
      </c>
      <c r="BE196" s="240">
        <f>IF(N196="základní",J196,0)</f>
        <v>0</v>
      </c>
      <c r="BF196" s="240">
        <f>IF(N196="snížená",J196,0)</f>
        <v>0</v>
      </c>
      <c r="BG196" s="240">
        <f>IF(N196="zákl. přenesená",J196,0)</f>
        <v>0</v>
      </c>
      <c r="BH196" s="240">
        <f>IF(N196="sníž. přenesená",J196,0)</f>
        <v>0</v>
      </c>
      <c r="BI196" s="240">
        <f>IF(N196="nulová",J196,0)</f>
        <v>0</v>
      </c>
      <c r="BJ196" s="17" t="s">
        <v>21</v>
      </c>
      <c r="BK196" s="240">
        <f>ROUND(I196*H196,2)</f>
        <v>0</v>
      </c>
      <c r="BL196" s="17" t="s">
        <v>157</v>
      </c>
      <c r="BM196" s="239" t="s">
        <v>249</v>
      </c>
    </row>
    <row r="197" s="2" customFormat="1">
      <c r="A197" s="38"/>
      <c r="B197" s="39"/>
      <c r="C197" s="40"/>
      <c r="D197" s="241" t="s">
        <v>159</v>
      </c>
      <c r="E197" s="40"/>
      <c r="F197" s="242" t="s">
        <v>250</v>
      </c>
      <c r="G197" s="40"/>
      <c r="H197" s="40"/>
      <c r="I197" s="243"/>
      <c r="J197" s="40"/>
      <c r="K197" s="40"/>
      <c r="L197" s="44"/>
      <c r="M197" s="244"/>
      <c r="N197" s="245"/>
      <c r="O197" s="91"/>
      <c r="P197" s="91"/>
      <c r="Q197" s="91"/>
      <c r="R197" s="91"/>
      <c r="S197" s="91"/>
      <c r="T197" s="92"/>
      <c r="U197" s="38"/>
      <c r="V197" s="38"/>
      <c r="W197" s="38"/>
      <c r="X197" s="38"/>
      <c r="Y197" s="38"/>
      <c r="Z197" s="38"/>
      <c r="AA197" s="38"/>
      <c r="AB197" s="38"/>
      <c r="AC197" s="38"/>
      <c r="AD197" s="38"/>
      <c r="AE197" s="38"/>
      <c r="AT197" s="17" t="s">
        <v>159</v>
      </c>
      <c r="AU197" s="17" t="s">
        <v>85</v>
      </c>
    </row>
    <row r="198" s="2" customFormat="1">
      <c r="A198" s="38"/>
      <c r="B198" s="39"/>
      <c r="C198" s="40"/>
      <c r="D198" s="241" t="s">
        <v>177</v>
      </c>
      <c r="E198" s="40"/>
      <c r="F198" s="246" t="s">
        <v>251</v>
      </c>
      <c r="G198" s="40"/>
      <c r="H198" s="40"/>
      <c r="I198" s="243"/>
      <c r="J198" s="40"/>
      <c r="K198" s="40"/>
      <c r="L198" s="44"/>
      <c r="M198" s="244"/>
      <c r="N198" s="245"/>
      <c r="O198" s="91"/>
      <c r="P198" s="91"/>
      <c r="Q198" s="91"/>
      <c r="R198" s="91"/>
      <c r="S198" s="91"/>
      <c r="T198" s="92"/>
      <c r="U198" s="38"/>
      <c r="V198" s="38"/>
      <c r="W198" s="38"/>
      <c r="X198" s="38"/>
      <c r="Y198" s="38"/>
      <c r="Z198" s="38"/>
      <c r="AA198" s="38"/>
      <c r="AB198" s="38"/>
      <c r="AC198" s="38"/>
      <c r="AD198" s="38"/>
      <c r="AE198" s="38"/>
      <c r="AT198" s="17" t="s">
        <v>177</v>
      </c>
      <c r="AU198" s="17" t="s">
        <v>85</v>
      </c>
    </row>
    <row r="199" s="2" customFormat="1" ht="24.15" customHeight="1">
      <c r="A199" s="38"/>
      <c r="B199" s="39"/>
      <c r="C199" s="228" t="s">
        <v>252</v>
      </c>
      <c r="D199" s="228" t="s">
        <v>152</v>
      </c>
      <c r="E199" s="229" t="s">
        <v>253</v>
      </c>
      <c r="F199" s="230" t="s">
        <v>254</v>
      </c>
      <c r="G199" s="231" t="s">
        <v>255</v>
      </c>
      <c r="H199" s="232">
        <v>4.7999999999999998</v>
      </c>
      <c r="I199" s="233"/>
      <c r="J199" s="234">
        <f>ROUND(I199*H199,2)</f>
        <v>0</v>
      </c>
      <c r="K199" s="230" t="s">
        <v>156</v>
      </c>
      <c r="L199" s="44"/>
      <c r="M199" s="235" t="s">
        <v>1</v>
      </c>
      <c r="N199" s="236" t="s">
        <v>42</v>
      </c>
      <c r="O199" s="91"/>
      <c r="P199" s="237">
        <f>O199*H199</f>
        <v>0</v>
      </c>
      <c r="Q199" s="237">
        <v>3.5765200000000001E-05</v>
      </c>
      <c r="R199" s="237">
        <f>Q199*H199</f>
        <v>0.00017167296000000001</v>
      </c>
      <c r="S199" s="237">
        <v>0</v>
      </c>
      <c r="T199" s="238">
        <f>S199*H199</f>
        <v>0</v>
      </c>
      <c r="U199" s="38"/>
      <c r="V199" s="38"/>
      <c r="W199" s="38"/>
      <c r="X199" s="38"/>
      <c r="Y199" s="38"/>
      <c r="Z199" s="38"/>
      <c r="AA199" s="38"/>
      <c r="AB199" s="38"/>
      <c r="AC199" s="38"/>
      <c r="AD199" s="38"/>
      <c r="AE199" s="38"/>
      <c r="AR199" s="239" t="s">
        <v>157</v>
      </c>
      <c r="AT199" s="239" t="s">
        <v>152</v>
      </c>
      <c r="AU199" s="239" t="s">
        <v>85</v>
      </c>
      <c r="AY199" s="17" t="s">
        <v>150</v>
      </c>
      <c r="BE199" s="240">
        <f>IF(N199="základní",J199,0)</f>
        <v>0</v>
      </c>
      <c r="BF199" s="240">
        <f>IF(N199="snížená",J199,0)</f>
        <v>0</v>
      </c>
      <c r="BG199" s="240">
        <f>IF(N199="zákl. přenesená",J199,0)</f>
        <v>0</v>
      </c>
      <c r="BH199" s="240">
        <f>IF(N199="sníž. přenesená",J199,0)</f>
        <v>0</v>
      </c>
      <c r="BI199" s="240">
        <f>IF(N199="nulová",J199,0)</f>
        <v>0</v>
      </c>
      <c r="BJ199" s="17" t="s">
        <v>21</v>
      </c>
      <c r="BK199" s="240">
        <f>ROUND(I199*H199,2)</f>
        <v>0</v>
      </c>
      <c r="BL199" s="17" t="s">
        <v>157</v>
      </c>
      <c r="BM199" s="239" t="s">
        <v>256</v>
      </c>
    </row>
    <row r="200" s="2" customFormat="1">
      <c r="A200" s="38"/>
      <c r="B200" s="39"/>
      <c r="C200" s="40"/>
      <c r="D200" s="241" t="s">
        <v>159</v>
      </c>
      <c r="E200" s="40"/>
      <c r="F200" s="242" t="s">
        <v>257</v>
      </c>
      <c r="G200" s="40"/>
      <c r="H200" s="40"/>
      <c r="I200" s="243"/>
      <c r="J200" s="40"/>
      <c r="K200" s="40"/>
      <c r="L200" s="44"/>
      <c r="M200" s="244"/>
      <c r="N200" s="245"/>
      <c r="O200" s="91"/>
      <c r="P200" s="91"/>
      <c r="Q200" s="91"/>
      <c r="R200" s="91"/>
      <c r="S200" s="91"/>
      <c r="T200" s="92"/>
      <c r="U200" s="38"/>
      <c r="V200" s="38"/>
      <c r="W200" s="38"/>
      <c r="X200" s="38"/>
      <c r="Y200" s="38"/>
      <c r="Z200" s="38"/>
      <c r="AA200" s="38"/>
      <c r="AB200" s="38"/>
      <c r="AC200" s="38"/>
      <c r="AD200" s="38"/>
      <c r="AE200" s="38"/>
      <c r="AT200" s="17" t="s">
        <v>159</v>
      </c>
      <c r="AU200" s="17" t="s">
        <v>85</v>
      </c>
    </row>
    <row r="201" s="2" customFormat="1">
      <c r="A201" s="38"/>
      <c r="B201" s="39"/>
      <c r="C201" s="40"/>
      <c r="D201" s="241" t="s">
        <v>161</v>
      </c>
      <c r="E201" s="40"/>
      <c r="F201" s="246" t="s">
        <v>258</v>
      </c>
      <c r="G201" s="40"/>
      <c r="H201" s="40"/>
      <c r="I201" s="243"/>
      <c r="J201" s="40"/>
      <c r="K201" s="40"/>
      <c r="L201" s="44"/>
      <c r="M201" s="244"/>
      <c r="N201" s="245"/>
      <c r="O201" s="91"/>
      <c r="P201" s="91"/>
      <c r="Q201" s="91"/>
      <c r="R201" s="91"/>
      <c r="S201" s="91"/>
      <c r="T201" s="92"/>
      <c r="U201" s="38"/>
      <c r="V201" s="38"/>
      <c r="W201" s="38"/>
      <c r="X201" s="38"/>
      <c r="Y201" s="38"/>
      <c r="Z201" s="38"/>
      <c r="AA201" s="38"/>
      <c r="AB201" s="38"/>
      <c r="AC201" s="38"/>
      <c r="AD201" s="38"/>
      <c r="AE201" s="38"/>
      <c r="AT201" s="17" t="s">
        <v>161</v>
      </c>
      <c r="AU201" s="17" t="s">
        <v>85</v>
      </c>
    </row>
    <row r="202" s="2" customFormat="1">
      <c r="A202" s="38"/>
      <c r="B202" s="39"/>
      <c r="C202" s="40"/>
      <c r="D202" s="241" t="s">
        <v>177</v>
      </c>
      <c r="E202" s="40"/>
      <c r="F202" s="246" t="s">
        <v>251</v>
      </c>
      <c r="G202" s="40"/>
      <c r="H202" s="40"/>
      <c r="I202" s="243"/>
      <c r="J202" s="40"/>
      <c r="K202" s="40"/>
      <c r="L202" s="44"/>
      <c r="M202" s="244"/>
      <c r="N202" s="245"/>
      <c r="O202" s="91"/>
      <c r="P202" s="91"/>
      <c r="Q202" s="91"/>
      <c r="R202" s="91"/>
      <c r="S202" s="91"/>
      <c r="T202" s="92"/>
      <c r="U202" s="38"/>
      <c r="V202" s="38"/>
      <c r="W202" s="38"/>
      <c r="X202" s="38"/>
      <c r="Y202" s="38"/>
      <c r="Z202" s="38"/>
      <c r="AA202" s="38"/>
      <c r="AB202" s="38"/>
      <c r="AC202" s="38"/>
      <c r="AD202" s="38"/>
      <c r="AE202" s="38"/>
      <c r="AT202" s="17" t="s">
        <v>177</v>
      </c>
      <c r="AU202" s="17" t="s">
        <v>85</v>
      </c>
    </row>
    <row r="203" s="13" customFormat="1">
      <c r="A203" s="13"/>
      <c r="B203" s="247"/>
      <c r="C203" s="248"/>
      <c r="D203" s="241" t="s">
        <v>169</v>
      </c>
      <c r="E203" s="249" t="s">
        <v>1</v>
      </c>
      <c r="F203" s="250" t="s">
        <v>259</v>
      </c>
      <c r="G203" s="248"/>
      <c r="H203" s="251">
        <v>4.7999999999999998</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169</v>
      </c>
      <c r="AU203" s="257" t="s">
        <v>85</v>
      </c>
      <c r="AV203" s="13" t="s">
        <v>85</v>
      </c>
      <c r="AW203" s="13" t="s">
        <v>34</v>
      </c>
      <c r="AX203" s="13" t="s">
        <v>21</v>
      </c>
      <c r="AY203" s="257" t="s">
        <v>150</v>
      </c>
    </row>
    <row r="204" s="2" customFormat="1" ht="14.4" customHeight="1">
      <c r="A204" s="38"/>
      <c r="B204" s="39"/>
      <c r="C204" s="279" t="s">
        <v>8</v>
      </c>
      <c r="D204" s="279" t="s">
        <v>240</v>
      </c>
      <c r="E204" s="280" t="s">
        <v>260</v>
      </c>
      <c r="F204" s="281" t="s">
        <v>261</v>
      </c>
      <c r="G204" s="282" t="s">
        <v>165</v>
      </c>
      <c r="H204" s="283">
        <v>1.2</v>
      </c>
      <c r="I204" s="284"/>
      <c r="J204" s="285">
        <f>ROUND(I204*H204,2)</f>
        <v>0</v>
      </c>
      <c r="K204" s="281" t="s">
        <v>1</v>
      </c>
      <c r="L204" s="286"/>
      <c r="M204" s="287" t="s">
        <v>1</v>
      </c>
      <c r="N204" s="288" t="s">
        <v>42</v>
      </c>
      <c r="O204" s="91"/>
      <c r="P204" s="237">
        <f>O204*H204</f>
        <v>0</v>
      </c>
      <c r="Q204" s="237">
        <v>2</v>
      </c>
      <c r="R204" s="237">
        <f>Q204*H204</f>
        <v>2.3999999999999999</v>
      </c>
      <c r="S204" s="237">
        <v>0</v>
      </c>
      <c r="T204" s="238">
        <f>S204*H204</f>
        <v>0</v>
      </c>
      <c r="U204" s="38"/>
      <c r="V204" s="38"/>
      <c r="W204" s="38"/>
      <c r="X204" s="38"/>
      <c r="Y204" s="38"/>
      <c r="Z204" s="38"/>
      <c r="AA204" s="38"/>
      <c r="AB204" s="38"/>
      <c r="AC204" s="38"/>
      <c r="AD204" s="38"/>
      <c r="AE204" s="38"/>
      <c r="AR204" s="239" t="s">
        <v>212</v>
      </c>
      <c r="AT204" s="239" t="s">
        <v>240</v>
      </c>
      <c r="AU204" s="239" t="s">
        <v>85</v>
      </c>
      <c r="AY204" s="17" t="s">
        <v>150</v>
      </c>
      <c r="BE204" s="240">
        <f>IF(N204="základní",J204,0)</f>
        <v>0</v>
      </c>
      <c r="BF204" s="240">
        <f>IF(N204="snížená",J204,0)</f>
        <v>0</v>
      </c>
      <c r="BG204" s="240">
        <f>IF(N204="zákl. přenesená",J204,0)</f>
        <v>0</v>
      </c>
      <c r="BH204" s="240">
        <f>IF(N204="sníž. přenesená",J204,0)</f>
        <v>0</v>
      </c>
      <c r="BI204" s="240">
        <f>IF(N204="nulová",J204,0)</f>
        <v>0</v>
      </c>
      <c r="BJ204" s="17" t="s">
        <v>21</v>
      </c>
      <c r="BK204" s="240">
        <f>ROUND(I204*H204,2)</f>
        <v>0</v>
      </c>
      <c r="BL204" s="17" t="s">
        <v>157</v>
      </c>
      <c r="BM204" s="239" t="s">
        <v>262</v>
      </c>
    </row>
    <row r="205" s="2" customFormat="1">
      <c r="A205" s="38"/>
      <c r="B205" s="39"/>
      <c r="C205" s="40"/>
      <c r="D205" s="241" t="s">
        <v>159</v>
      </c>
      <c r="E205" s="40"/>
      <c r="F205" s="242" t="s">
        <v>261</v>
      </c>
      <c r="G205" s="40"/>
      <c r="H205" s="40"/>
      <c r="I205" s="243"/>
      <c r="J205" s="40"/>
      <c r="K205" s="40"/>
      <c r="L205" s="44"/>
      <c r="M205" s="244"/>
      <c r="N205" s="245"/>
      <c r="O205" s="91"/>
      <c r="P205" s="91"/>
      <c r="Q205" s="91"/>
      <c r="R205" s="91"/>
      <c r="S205" s="91"/>
      <c r="T205" s="92"/>
      <c r="U205" s="38"/>
      <c r="V205" s="38"/>
      <c r="W205" s="38"/>
      <c r="X205" s="38"/>
      <c r="Y205" s="38"/>
      <c r="Z205" s="38"/>
      <c r="AA205" s="38"/>
      <c r="AB205" s="38"/>
      <c r="AC205" s="38"/>
      <c r="AD205" s="38"/>
      <c r="AE205" s="38"/>
      <c r="AT205" s="17" t="s">
        <v>159</v>
      </c>
      <c r="AU205" s="17" t="s">
        <v>85</v>
      </c>
    </row>
    <row r="206" s="2" customFormat="1">
      <c r="A206" s="38"/>
      <c r="B206" s="39"/>
      <c r="C206" s="40"/>
      <c r="D206" s="241" t="s">
        <v>177</v>
      </c>
      <c r="E206" s="40"/>
      <c r="F206" s="246" t="s">
        <v>263</v>
      </c>
      <c r="G206" s="40"/>
      <c r="H206" s="40"/>
      <c r="I206" s="243"/>
      <c r="J206" s="40"/>
      <c r="K206" s="40"/>
      <c r="L206" s="44"/>
      <c r="M206" s="244"/>
      <c r="N206" s="245"/>
      <c r="O206" s="91"/>
      <c r="P206" s="91"/>
      <c r="Q206" s="91"/>
      <c r="R206" s="91"/>
      <c r="S206" s="91"/>
      <c r="T206" s="92"/>
      <c r="U206" s="38"/>
      <c r="V206" s="38"/>
      <c r="W206" s="38"/>
      <c r="X206" s="38"/>
      <c r="Y206" s="38"/>
      <c r="Z206" s="38"/>
      <c r="AA206" s="38"/>
      <c r="AB206" s="38"/>
      <c r="AC206" s="38"/>
      <c r="AD206" s="38"/>
      <c r="AE206" s="38"/>
      <c r="AT206" s="17" t="s">
        <v>177</v>
      </c>
      <c r="AU206" s="17" t="s">
        <v>85</v>
      </c>
    </row>
    <row r="207" s="12" customFormat="1" ht="22.8" customHeight="1">
      <c r="A207" s="12"/>
      <c r="B207" s="212"/>
      <c r="C207" s="213"/>
      <c r="D207" s="214" t="s">
        <v>76</v>
      </c>
      <c r="E207" s="226" t="s">
        <v>91</v>
      </c>
      <c r="F207" s="226" t="s">
        <v>264</v>
      </c>
      <c r="G207" s="213"/>
      <c r="H207" s="213"/>
      <c r="I207" s="216"/>
      <c r="J207" s="227">
        <f>BK207</f>
        <v>0</v>
      </c>
      <c r="K207" s="213"/>
      <c r="L207" s="218"/>
      <c r="M207" s="219"/>
      <c r="N207" s="220"/>
      <c r="O207" s="220"/>
      <c r="P207" s="221">
        <f>SUM(P208:P237)</f>
        <v>0</v>
      </c>
      <c r="Q207" s="220"/>
      <c r="R207" s="221">
        <f>SUM(R208:R237)</f>
        <v>0.94043305399999999</v>
      </c>
      <c r="S207" s="220"/>
      <c r="T207" s="222">
        <f>SUM(T208:T237)</f>
        <v>0.017500000000000002</v>
      </c>
      <c r="U207" s="12"/>
      <c r="V207" s="12"/>
      <c r="W207" s="12"/>
      <c r="X207" s="12"/>
      <c r="Y207" s="12"/>
      <c r="Z207" s="12"/>
      <c r="AA207" s="12"/>
      <c r="AB207" s="12"/>
      <c r="AC207" s="12"/>
      <c r="AD207" s="12"/>
      <c r="AE207" s="12"/>
      <c r="AR207" s="223" t="s">
        <v>21</v>
      </c>
      <c r="AT207" s="224" t="s">
        <v>76</v>
      </c>
      <c r="AU207" s="224" t="s">
        <v>21</v>
      </c>
      <c r="AY207" s="223" t="s">
        <v>150</v>
      </c>
      <c r="BK207" s="225">
        <f>SUM(BK208:BK237)</f>
        <v>0</v>
      </c>
    </row>
    <row r="208" s="2" customFormat="1" ht="14.4" customHeight="1">
      <c r="A208" s="38"/>
      <c r="B208" s="39"/>
      <c r="C208" s="228" t="s">
        <v>265</v>
      </c>
      <c r="D208" s="228" t="s">
        <v>152</v>
      </c>
      <c r="E208" s="229" t="s">
        <v>266</v>
      </c>
      <c r="F208" s="230" t="s">
        <v>267</v>
      </c>
      <c r="G208" s="231" t="s">
        <v>165</v>
      </c>
      <c r="H208" s="232">
        <v>2.6850000000000001</v>
      </c>
      <c r="I208" s="233"/>
      <c r="J208" s="234">
        <f>ROUND(I208*H208,2)</f>
        <v>0</v>
      </c>
      <c r="K208" s="230" t="s">
        <v>156</v>
      </c>
      <c r="L208" s="44"/>
      <c r="M208" s="235" t="s">
        <v>1</v>
      </c>
      <c r="N208" s="236" t="s">
        <v>42</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157</v>
      </c>
      <c r="AT208" s="239" t="s">
        <v>152</v>
      </c>
      <c r="AU208" s="239" t="s">
        <v>85</v>
      </c>
      <c r="AY208" s="17" t="s">
        <v>150</v>
      </c>
      <c r="BE208" s="240">
        <f>IF(N208="základní",J208,0)</f>
        <v>0</v>
      </c>
      <c r="BF208" s="240">
        <f>IF(N208="snížená",J208,0)</f>
        <v>0</v>
      </c>
      <c r="BG208" s="240">
        <f>IF(N208="zákl. přenesená",J208,0)</f>
        <v>0</v>
      </c>
      <c r="BH208" s="240">
        <f>IF(N208="sníž. přenesená",J208,0)</f>
        <v>0</v>
      </c>
      <c r="BI208" s="240">
        <f>IF(N208="nulová",J208,0)</f>
        <v>0</v>
      </c>
      <c r="BJ208" s="17" t="s">
        <v>21</v>
      </c>
      <c r="BK208" s="240">
        <f>ROUND(I208*H208,2)</f>
        <v>0</v>
      </c>
      <c r="BL208" s="17" t="s">
        <v>157</v>
      </c>
      <c r="BM208" s="239" t="s">
        <v>268</v>
      </c>
    </row>
    <row r="209" s="2" customFormat="1">
      <c r="A209" s="38"/>
      <c r="B209" s="39"/>
      <c r="C209" s="40"/>
      <c r="D209" s="241" t="s">
        <v>159</v>
      </c>
      <c r="E209" s="40"/>
      <c r="F209" s="242" t="s">
        <v>269</v>
      </c>
      <c r="G209" s="40"/>
      <c r="H209" s="40"/>
      <c r="I209" s="243"/>
      <c r="J209" s="40"/>
      <c r="K209" s="40"/>
      <c r="L209" s="44"/>
      <c r="M209" s="244"/>
      <c r="N209" s="245"/>
      <c r="O209" s="91"/>
      <c r="P209" s="91"/>
      <c r="Q209" s="91"/>
      <c r="R209" s="91"/>
      <c r="S209" s="91"/>
      <c r="T209" s="92"/>
      <c r="U209" s="38"/>
      <c r="V209" s="38"/>
      <c r="W209" s="38"/>
      <c r="X209" s="38"/>
      <c r="Y209" s="38"/>
      <c r="Z209" s="38"/>
      <c r="AA209" s="38"/>
      <c r="AB209" s="38"/>
      <c r="AC209" s="38"/>
      <c r="AD209" s="38"/>
      <c r="AE209" s="38"/>
      <c r="AT209" s="17" t="s">
        <v>159</v>
      </c>
      <c r="AU209" s="17" t="s">
        <v>85</v>
      </c>
    </row>
    <row r="210" s="2" customFormat="1">
      <c r="A210" s="38"/>
      <c r="B210" s="39"/>
      <c r="C210" s="40"/>
      <c r="D210" s="241" t="s">
        <v>161</v>
      </c>
      <c r="E210" s="40"/>
      <c r="F210" s="246" t="s">
        <v>270</v>
      </c>
      <c r="G210" s="40"/>
      <c r="H210" s="40"/>
      <c r="I210" s="243"/>
      <c r="J210" s="40"/>
      <c r="K210" s="40"/>
      <c r="L210" s="44"/>
      <c r="M210" s="244"/>
      <c r="N210" s="245"/>
      <c r="O210" s="91"/>
      <c r="P210" s="91"/>
      <c r="Q210" s="91"/>
      <c r="R210" s="91"/>
      <c r="S210" s="91"/>
      <c r="T210" s="92"/>
      <c r="U210" s="38"/>
      <c r="V210" s="38"/>
      <c r="W210" s="38"/>
      <c r="X210" s="38"/>
      <c r="Y210" s="38"/>
      <c r="Z210" s="38"/>
      <c r="AA210" s="38"/>
      <c r="AB210" s="38"/>
      <c r="AC210" s="38"/>
      <c r="AD210" s="38"/>
      <c r="AE210" s="38"/>
      <c r="AT210" s="17" t="s">
        <v>161</v>
      </c>
      <c r="AU210" s="17" t="s">
        <v>85</v>
      </c>
    </row>
    <row r="211" s="14" customFormat="1">
      <c r="A211" s="14"/>
      <c r="B211" s="258"/>
      <c r="C211" s="259"/>
      <c r="D211" s="241" t="s">
        <v>169</v>
      </c>
      <c r="E211" s="260" t="s">
        <v>1</v>
      </c>
      <c r="F211" s="261" t="s">
        <v>271</v>
      </c>
      <c r="G211" s="259"/>
      <c r="H211" s="260" t="s">
        <v>1</v>
      </c>
      <c r="I211" s="262"/>
      <c r="J211" s="259"/>
      <c r="K211" s="259"/>
      <c r="L211" s="263"/>
      <c r="M211" s="264"/>
      <c r="N211" s="265"/>
      <c r="O211" s="265"/>
      <c r="P211" s="265"/>
      <c r="Q211" s="265"/>
      <c r="R211" s="265"/>
      <c r="S211" s="265"/>
      <c r="T211" s="266"/>
      <c r="U211" s="14"/>
      <c r="V211" s="14"/>
      <c r="W211" s="14"/>
      <c r="X211" s="14"/>
      <c r="Y211" s="14"/>
      <c r="Z211" s="14"/>
      <c r="AA211" s="14"/>
      <c r="AB211" s="14"/>
      <c r="AC211" s="14"/>
      <c r="AD211" s="14"/>
      <c r="AE211" s="14"/>
      <c r="AT211" s="267" t="s">
        <v>169</v>
      </c>
      <c r="AU211" s="267" t="s">
        <v>85</v>
      </c>
      <c r="AV211" s="14" t="s">
        <v>21</v>
      </c>
      <c r="AW211" s="14" t="s">
        <v>34</v>
      </c>
      <c r="AX211" s="14" t="s">
        <v>77</v>
      </c>
      <c r="AY211" s="267" t="s">
        <v>150</v>
      </c>
    </row>
    <row r="212" s="13" customFormat="1">
      <c r="A212" s="13"/>
      <c r="B212" s="247"/>
      <c r="C212" s="248"/>
      <c r="D212" s="241" t="s">
        <v>169</v>
      </c>
      <c r="E212" s="249" t="s">
        <v>1</v>
      </c>
      <c r="F212" s="250" t="s">
        <v>272</v>
      </c>
      <c r="G212" s="248"/>
      <c r="H212" s="251">
        <v>2.6850000000000001</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169</v>
      </c>
      <c r="AU212" s="257" t="s">
        <v>85</v>
      </c>
      <c r="AV212" s="13" t="s">
        <v>85</v>
      </c>
      <c r="AW212" s="13" t="s">
        <v>34</v>
      </c>
      <c r="AX212" s="13" t="s">
        <v>77</v>
      </c>
      <c r="AY212" s="257" t="s">
        <v>150</v>
      </c>
    </row>
    <row r="213" s="15" customFormat="1">
      <c r="A213" s="15"/>
      <c r="B213" s="268"/>
      <c r="C213" s="269"/>
      <c r="D213" s="241" t="s">
        <v>169</v>
      </c>
      <c r="E213" s="270" t="s">
        <v>1</v>
      </c>
      <c r="F213" s="271" t="s">
        <v>188</v>
      </c>
      <c r="G213" s="269"/>
      <c r="H213" s="272">
        <v>2.6850000000000001</v>
      </c>
      <c r="I213" s="273"/>
      <c r="J213" s="269"/>
      <c r="K213" s="269"/>
      <c r="L213" s="274"/>
      <c r="M213" s="275"/>
      <c r="N213" s="276"/>
      <c r="O213" s="276"/>
      <c r="P213" s="276"/>
      <c r="Q213" s="276"/>
      <c r="R213" s="276"/>
      <c r="S213" s="276"/>
      <c r="T213" s="277"/>
      <c r="U213" s="15"/>
      <c r="V213" s="15"/>
      <c r="W213" s="15"/>
      <c r="X213" s="15"/>
      <c r="Y213" s="15"/>
      <c r="Z213" s="15"/>
      <c r="AA213" s="15"/>
      <c r="AB213" s="15"/>
      <c r="AC213" s="15"/>
      <c r="AD213" s="15"/>
      <c r="AE213" s="15"/>
      <c r="AT213" s="278" t="s">
        <v>169</v>
      </c>
      <c r="AU213" s="278" t="s">
        <v>85</v>
      </c>
      <c r="AV213" s="15" t="s">
        <v>157</v>
      </c>
      <c r="AW213" s="15" t="s">
        <v>34</v>
      </c>
      <c r="AX213" s="15" t="s">
        <v>21</v>
      </c>
      <c r="AY213" s="278" t="s">
        <v>150</v>
      </c>
    </row>
    <row r="214" s="2" customFormat="1" ht="14.4" customHeight="1">
      <c r="A214" s="38"/>
      <c r="B214" s="39"/>
      <c r="C214" s="228" t="s">
        <v>273</v>
      </c>
      <c r="D214" s="228" t="s">
        <v>152</v>
      </c>
      <c r="E214" s="229" t="s">
        <v>274</v>
      </c>
      <c r="F214" s="230" t="s">
        <v>275</v>
      </c>
      <c r="G214" s="231" t="s">
        <v>155</v>
      </c>
      <c r="H214" s="232">
        <v>12.83</v>
      </c>
      <c r="I214" s="233"/>
      <c r="J214" s="234">
        <f>ROUND(I214*H214,2)</f>
        <v>0</v>
      </c>
      <c r="K214" s="230" t="s">
        <v>156</v>
      </c>
      <c r="L214" s="44"/>
      <c r="M214" s="235" t="s">
        <v>1</v>
      </c>
      <c r="N214" s="236" t="s">
        <v>42</v>
      </c>
      <c r="O214" s="91"/>
      <c r="P214" s="237">
        <f>O214*H214</f>
        <v>0</v>
      </c>
      <c r="Q214" s="237">
        <v>0.041744200000000002</v>
      </c>
      <c r="R214" s="237">
        <f>Q214*H214</f>
        <v>0.53557808600000001</v>
      </c>
      <c r="S214" s="237">
        <v>0</v>
      </c>
      <c r="T214" s="238">
        <f>S214*H214</f>
        <v>0</v>
      </c>
      <c r="U214" s="38"/>
      <c r="V214" s="38"/>
      <c r="W214" s="38"/>
      <c r="X214" s="38"/>
      <c r="Y214" s="38"/>
      <c r="Z214" s="38"/>
      <c r="AA214" s="38"/>
      <c r="AB214" s="38"/>
      <c r="AC214" s="38"/>
      <c r="AD214" s="38"/>
      <c r="AE214" s="38"/>
      <c r="AR214" s="239" t="s">
        <v>157</v>
      </c>
      <c r="AT214" s="239" t="s">
        <v>152</v>
      </c>
      <c r="AU214" s="239" t="s">
        <v>85</v>
      </c>
      <c r="AY214" s="17" t="s">
        <v>150</v>
      </c>
      <c r="BE214" s="240">
        <f>IF(N214="základní",J214,0)</f>
        <v>0</v>
      </c>
      <c r="BF214" s="240">
        <f>IF(N214="snížená",J214,0)</f>
        <v>0</v>
      </c>
      <c r="BG214" s="240">
        <f>IF(N214="zákl. přenesená",J214,0)</f>
        <v>0</v>
      </c>
      <c r="BH214" s="240">
        <f>IF(N214="sníž. přenesená",J214,0)</f>
        <v>0</v>
      </c>
      <c r="BI214" s="240">
        <f>IF(N214="nulová",J214,0)</f>
        <v>0</v>
      </c>
      <c r="BJ214" s="17" t="s">
        <v>21</v>
      </c>
      <c r="BK214" s="240">
        <f>ROUND(I214*H214,2)</f>
        <v>0</v>
      </c>
      <c r="BL214" s="17" t="s">
        <v>157</v>
      </c>
      <c r="BM214" s="239" t="s">
        <v>276</v>
      </c>
    </row>
    <row r="215" s="2" customFormat="1">
      <c r="A215" s="38"/>
      <c r="B215" s="39"/>
      <c r="C215" s="40"/>
      <c r="D215" s="241" t="s">
        <v>159</v>
      </c>
      <c r="E215" s="40"/>
      <c r="F215" s="242" t="s">
        <v>277</v>
      </c>
      <c r="G215" s="40"/>
      <c r="H215" s="40"/>
      <c r="I215" s="243"/>
      <c r="J215" s="40"/>
      <c r="K215" s="40"/>
      <c r="L215" s="44"/>
      <c r="M215" s="244"/>
      <c r="N215" s="245"/>
      <c r="O215" s="91"/>
      <c r="P215" s="91"/>
      <c r="Q215" s="91"/>
      <c r="R215" s="91"/>
      <c r="S215" s="91"/>
      <c r="T215" s="92"/>
      <c r="U215" s="38"/>
      <c r="V215" s="38"/>
      <c r="W215" s="38"/>
      <c r="X215" s="38"/>
      <c r="Y215" s="38"/>
      <c r="Z215" s="38"/>
      <c r="AA215" s="38"/>
      <c r="AB215" s="38"/>
      <c r="AC215" s="38"/>
      <c r="AD215" s="38"/>
      <c r="AE215" s="38"/>
      <c r="AT215" s="17" t="s">
        <v>159</v>
      </c>
      <c r="AU215" s="17" t="s">
        <v>85</v>
      </c>
    </row>
    <row r="216" s="2" customFormat="1">
      <c r="A216" s="38"/>
      <c r="B216" s="39"/>
      <c r="C216" s="40"/>
      <c r="D216" s="241" t="s">
        <v>161</v>
      </c>
      <c r="E216" s="40"/>
      <c r="F216" s="246" t="s">
        <v>278</v>
      </c>
      <c r="G216" s="40"/>
      <c r="H216" s="40"/>
      <c r="I216" s="243"/>
      <c r="J216" s="40"/>
      <c r="K216" s="40"/>
      <c r="L216" s="44"/>
      <c r="M216" s="244"/>
      <c r="N216" s="245"/>
      <c r="O216" s="91"/>
      <c r="P216" s="91"/>
      <c r="Q216" s="91"/>
      <c r="R216" s="91"/>
      <c r="S216" s="91"/>
      <c r="T216" s="92"/>
      <c r="U216" s="38"/>
      <c r="V216" s="38"/>
      <c r="W216" s="38"/>
      <c r="X216" s="38"/>
      <c r="Y216" s="38"/>
      <c r="Z216" s="38"/>
      <c r="AA216" s="38"/>
      <c r="AB216" s="38"/>
      <c r="AC216" s="38"/>
      <c r="AD216" s="38"/>
      <c r="AE216" s="38"/>
      <c r="AT216" s="17" t="s">
        <v>161</v>
      </c>
      <c r="AU216" s="17" t="s">
        <v>85</v>
      </c>
    </row>
    <row r="217" s="14" customFormat="1">
      <c r="A217" s="14"/>
      <c r="B217" s="258"/>
      <c r="C217" s="259"/>
      <c r="D217" s="241" t="s">
        <v>169</v>
      </c>
      <c r="E217" s="260" t="s">
        <v>1</v>
      </c>
      <c r="F217" s="261" t="s">
        <v>279</v>
      </c>
      <c r="G217" s="259"/>
      <c r="H217" s="260" t="s">
        <v>1</v>
      </c>
      <c r="I217" s="262"/>
      <c r="J217" s="259"/>
      <c r="K217" s="259"/>
      <c r="L217" s="263"/>
      <c r="M217" s="264"/>
      <c r="N217" s="265"/>
      <c r="O217" s="265"/>
      <c r="P217" s="265"/>
      <c r="Q217" s="265"/>
      <c r="R217" s="265"/>
      <c r="S217" s="265"/>
      <c r="T217" s="266"/>
      <c r="U217" s="14"/>
      <c r="V217" s="14"/>
      <c r="W217" s="14"/>
      <c r="X217" s="14"/>
      <c r="Y217" s="14"/>
      <c r="Z217" s="14"/>
      <c r="AA217" s="14"/>
      <c r="AB217" s="14"/>
      <c r="AC217" s="14"/>
      <c r="AD217" s="14"/>
      <c r="AE217" s="14"/>
      <c r="AT217" s="267" t="s">
        <v>169</v>
      </c>
      <c r="AU217" s="267" t="s">
        <v>85</v>
      </c>
      <c r="AV217" s="14" t="s">
        <v>21</v>
      </c>
      <c r="AW217" s="14" t="s">
        <v>34</v>
      </c>
      <c r="AX217" s="14" t="s">
        <v>77</v>
      </c>
      <c r="AY217" s="267" t="s">
        <v>150</v>
      </c>
    </row>
    <row r="218" s="13" customFormat="1">
      <c r="A218" s="13"/>
      <c r="B218" s="247"/>
      <c r="C218" s="248"/>
      <c r="D218" s="241" t="s">
        <v>169</v>
      </c>
      <c r="E218" s="249" t="s">
        <v>1</v>
      </c>
      <c r="F218" s="250" t="s">
        <v>280</v>
      </c>
      <c r="G218" s="248"/>
      <c r="H218" s="251">
        <v>12.529999999999999</v>
      </c>
      <c r="I218" s="252"/>
      <c r="J218" s="248"/>
      <c r="K218" s="248"/>
      <c r="L218" s="253"/>
      <c r="M218" s="254"/>
      <c r="N218" s="255"/>
      <c r="O218" s="255"/>
      <c r="P218" s="255"/>
      <c r="Q218" s="255"/>
      <c r="R218" s="255"/>
      <c r="S218" s="255"/>
      <c r="T218" s="256"/>
      <c r="U218" s="13"/>
      <c r="V218" s="13"/>
      <c r="W218" s="13"/>
      <c r="X218" s="13"/>
      <c r="Y218" s="13"/>
      <c r="Z218" s="13"/>
      <c r="AA218" s="13"/>
      <c r="AB218" s="13"/>
      <c r="AC218" s="13"/>
      <c r="AD218" s="13"/>
      <c r="AE218" s="13"/>
      <c r="AT218" s="257" t="s">
        <v>169</v>
      </c>
      <c r="AU218" s="257" t="s">
        <v>85</v>
      </c>
      <c r="AV218" s="13" t="s">
        <v>85</v>
      </c>
      <c r="AW218" s="13" t="s">
        <v>34</v>
      </c>
      <c r="AX218" s="13" t="s">
        <v>77</v>
      </c>
      <c r="AY218" s="257" t="s">
        <v>150</v>
      </c>
    </row>
    <row r="219" s="13" customFormat="1">
      <c r="A219" s="13"/>
      <c r="B219" s="247"/>
      <c r="C219" s="248"/>
      <c r="D219" s="241" t="s">
        <v>169</v>
      </c>
      <c r="E219" s="249" t="s">
        <v>1</v>
      </c>
      <c r="F219" s="250" t="s">
        <v>281</v>
      </c>
      <c r="G219" s="248"/>
      <c r="H219" s="251">
        <v>0.29999999999999999</v>
      </c>
      <c r="I219" s="252"/>
      <c r="J219" s="248"/>
      <c r="K219" s="248"/>
      <c r="L219" s="253"/>
      <c r="M219" s="254"/>
      <c r="N219" s="255"/>
      <c r="O219" s="255"/>
      <c r="P219" s="255"/>
      <c r="Q219" s="255"/>
      <c r="R219" s="255"/>
      <c r="S219" s="255"/>
      <c r="T219" s="256"/>
      <c r="U219" s="13"/>
      <c r="V219" s="13"/>
      <c r="W219" s="13"/>
      <c r="X219" s="13"/>
      <c r="Y219" s="13"/>
      <c r="Z219" s="13"/>
      <c r="AA219" s="13"/>
      <c r="AB219" s="13"/>
      <c r="AC219" s="13"/>
      <c r="AD219" s="13"/>
      <c r="AE219" s="13"/>
      <c r="AT219" s="257" t="s">
        <v>169</v>
      </c>
      <c r="AU219" s="257" t="s">
        <v>85</v>
      </c>
      <c r="AV219" s="13" t="s">
        <v>85</v>
      </c>
      <c r="AW219" s="13" t="s">
        <v>34</v>
      </c>
      <c r="AX219" s="13" t="s">
        <v>77</v>
      </c>
      <c r="AY219" s="257" t="s">
        <v>150</v>
      </c>
    </row>
    <row r="220" s="15" customFormat="1">
      <c r="A220" s="15"/>
      <c r="B220" s="268"/>
      <c r="C220" s="269"/>
      <c r="D220" s="241" t="s">
        <v>169</v>
      </c>
      <c r="E220" s="270" t="s">
        <v>1</v>
      </c>
      <c r="F220" s="271" t="s">
        <v>188</v>
      </c>
      <c r="G220" s="269"/>
      <c r="H220" s="272">
        <v>12.83</v>
      </c>
      <c r="I220" s="273"/>
      <c r="J220" s="269"/>
      <c r="K220" s="269"/>
      <c r="L220" s="274"/>
      <c r="M220" s="275"/>
      <c r="N220" s="276"/>
      <c r="O220" s="276"/>
      <c r="P220" s="276"/>
      <c r="Q220" s="276"/>
      <c r="R220" s="276"/>
      <c r="S220" s="276"/>
      <c r="T220" s="277"/>
      <c r="U220" s="15"/>
      <c r="V220" s="15"/>
      <c r="W220" s="15"/>
      <c r="X220" s="15"/>
      <c r="Y220" s="15"/>
      <c r="Z220" s="15"/>
      <c r="AA220" s="15"/>
      <c r="AB220" s="15"/>
      <c r="AC220" s="15"/>
      <c r="AD220" s="15"/>
      <c r="AE220" s="15"/>
      <c r="AT220" s="278" t="s">
        <v>169</v>
      </c>
      <c r="AU220" s="278" t="s">
        <v>85</v>
      </c>
      <c r="AV220" s="15" t="s">
        <v>157</v>
      </c>
      <c r="AW220" s="15" t="s">
        <v>34</v>
      </c>
      <c r="AX220" s="15" t="s">
        <v>21</v>
      </c>
      <c r="AY220" s="278" t="s">
        <v>150</v>
      </c>
    </row>
    <row r="221" s="2" customFormat="1" ht="14.4" customHeight="1">
      <c r="A221" s="38"/>
      <c r="B221" s="39"/>
      <c r="C221" s="228" t="s">
        <v>282</v>
      </c>
      <c r="D221" s="228" t="s">
        <v>152</v>
      </c>
      <c r="E221" s="229" t="s">
        <v>283</v>
      </c>
      <c r="F221" s="230" t="s">
        <v>284</v>
      </c>
      <c r="G221" s="231" t="s">
        <v>155</v>
      </c>
      <c r="H221" s="232">
        <v>12.83</v>
      </c>
      <c r="I221" s="233"/>
      <c r="J221" s="234">
        <f>ROUND(I221*H221,2)</f>
        <v>0</v>
      </c>
      <c r="K221" s="230" t="s">
        <v>156</v>
      </c>
      <c r="L221" s="44"/>
      <c r="M221" s="235" t="s">
        <v>1</v>
      </c>
      <c r="N221" s="236" t="s">
        <v>42</v>
      </c>
      <c r="O221" s="91"/>
      <c r="P221" s="237">
        <f>O221*H221</f>
        <v>0</v>
      </c>
      <c r="Q221" s="237">
        <v>1.5E-05</v>
      </c>
      <c r="R221" s="237">
        <f>Q221*H221</f>
        <v>0.00019245000000000002</v>
      </c>
      <c r="S221" s="237">
        <v>0</v>
      </c>
      <c r="T221" s="238">
        <f>S221*H221</f>
        <v>0</v>
      </c>
      <c r="U221" s="38"/>
      <c r="V221" s="38"/>
      <c r="W221" s="38"/>
      <c r="X221" s="38"/>
      <c r="Y221" s="38"/>
      <c r="Z221" s="38"/>
      <c r="AA221" s="38"/>
      <c r="AB221" s="38"/>
      <c r="AC221" s="38"/>
      <c r="AD221" s="38"/>
      <c r="AE221" s="38"/>
      <c r="AR221" s="239" t="s">
        <v>157</v>
      </c>
      <c r="AT221" s="239" t="s">
        <v>152</v>
      </c>
      <c r="AU221" s="239" t="s">
        <v>85</v>
      </c>
      <c r="AY221" s="17" t="s">
        <v>150</v>
      </c>
      <c r="BE221" s="240">
        <f>IF(N221="základní",J221,0)</f>
        <v>0</v>
      </c>
      <c r="BF221" s="240">
        <f>IF(N221="snížená",J221,0)</f>
        <v>0</v>
      </c>
      <c r="BG221" s="240">
        <f>IF(N221="zákl. přenesená",J221,0)</f>
        <v>0</v>
      </c>
      <c r="BH221" s="240">
        <f>IF(N221="sníž. přenesená",J221,0)</f>
        <v>0</v>
      </c>
      <c r="BI221" s="240">
        <f>IF(N221="nulová",J221,0)</f>
        <v>0</v>
      </c>
      <c r="BJ221" s="17" t="s">
        <v>21</v>
      </c>
      <c r="BK221" s="240">
        <f>ROUND(I221*H221,2)</f>
        <v>0</v>
      </c>
      <c r="BL221" s="17" t="s">
        <v>157</v>
      </c>
      <c r="BM221" s="239" t="s">
        <v>285</v>
      </c>
    </row>
    <row r="222" s="2" customFormat="1">
      <c r="A222" s="38"/>
      <c r="B222" s="39"/>
      <c r="C222" s="40"/>
      <c r="D222" s="241" t="s">
        <v>159</v>
      </c>
      <c r="E222" s="40"/>
      <c r="F222" s="242" t="s">
        <v>286</v>
      </c>
      <c r="G222" s="40"/>
      <c r="H222" s="40"/>
      <c r="I222" s="243"/>
      <c r="J222" s="40"/>
      <c r="K222" s="40"/>
      <c r="L222" s="44"/>
      <c r="M222" s="244"/>
      <c r="N222" s="245"/>
      <c r="O222" s="91"/>
      <c r="P222" s="91"/>
      <c r="Q222" s="91"/>
      <c r="R222" s="91"/>
      <c r="S222" s="91"/>
      <c r="T222" s="92"/>
      <c r="U222" s="38"/>
      <c r="V222" s="38"/>
      <c r="W222" s="38"/>
      <c r="X222" s="38"/>
      <c r="Y222" s="38"/>
      <c r="Z222" s="38"/>
      <c r="AA222" s="38"/>
      <c r="AB222" s="38"/>
      <c r="AC222" s="38"/>
      <c r="AD222" s="38"/>
      <c r="AE222" s="38"/>
      <c r="AT222" s="17" t="s">
        <v>159</v>
      </c>
      <c r="AU222" s="17" t="s">
        <v>85</v>
      </c>
    </row>
    <row r="223" s="2" customFormat="1">
      <c r="A223" s="38"/>
      <c r="B223" s="39"/>
      <c r="C223" s="40"/>
      <c r="D223" s="241" t="s">
        <v>161</v>
      </c>
      <c r="E223" s="40"/>
      <c r="F223" s="246" t="s">
        <v>278</v>
      </c>
      <c r="G223" s="40"/>
      <c r="H223" s="40"/>
      <c r="I223" s="243"/>
      <c r="J223" s="40"/>
      <c r="K223" s="40"/>
      <c r="L223" s="44"/>
      <c r="M223" s="244"/>
      <c r="N223" s="245"/>
      <c r="O223" s="91"/>
      <c r="P223" s="91"/>
      <c r="Q223" s="91"/>
      <c r="R223" s="91"/>
      <c r="S223" s="91"/>
      <c r="T223" s="92"/>
      <c r="U223" s="38"/>
      <c r="V223" s="38"/>
      <c r="W223" s="38"/>
      <c r="X223" s="38"/>
      <c r="Y223" s="38"/>
      <c r="Z223" s="38"/>
      <c r="AA223" s="38"/>
      <c r="AB223" s="38"/>
      <c r="AC223" s="38"/>
      <c r="AD223" s="38"/>
      <c r="AE223" s="38"/>
      <c r="AT223" s="17" t="s">
        <v>161</v>
      </c>
      <c r="AU223" s="17" t="s">
        <v>85</v>
      </c>
    </row>
    <row r="224" s="2" customFormat="1" ht="14.4" customHeight="1">
      <c r="A224" s="38"/>
      <c r="B224" s="39"/>
      <c r="C224" s="228" t="s">
        <v>287</v>
      </c>
      <c r="D224" s="228" t="s">
        <v>152</v>
      </c>
      <c r="E224" s="229" t="s">
        <v>288</v>
      </c>
      <c r="F224" s="230" t="s">
        <v>289</v>
      </c>
      <c r="G224" s="231" t="s">
        <v>207</v>
      </c>
      <c r="H224" s="232">
        <v>0.215</v>
      </c>
      <c r="I224" s="233"/>
      <c r="J224" s="234">
        <f>ROUND(I224*H224,2)</f>
        <v>0</v>
      </c>
      <c r="K224" s="230" t="s">
        <v>156</v>
      </c>
      <c r="L224" s="44"/>
      <c r="M224" s="235" t="s">
        <v>1</v>
      </c>
      <c r="N224" s="236" t="s">
        <v>42</v>
      </c>
      <c r="O224" s="91"/>
      <c r="P224" s="237">
        <f>O224*H224</f>
        <v>0</v>
      </c>
      <c r="Q224" s="237">
        <v>1.0487652000000001</v>
      </c>
      <c r="R224" s="237">
        <f>Q224*H224</f>
        <v>0.22548451800000002</v>
      </c>
      <c r="S224" s="237">
        <v>0</v>
      </c>
      <c r="T224" s="238">
        <f>S224*H224</f>
        <v>0</v>
      </c>
      <c r="U224" s="38"/>
      <c r="V224" s="38"/>
      <c r="W224" s="38"/>
      <c r="X224" s="38"/>
      <c r="Y224" s="38"/>
      <c r="Z224" s="38"/>
      <c r="AA224" s="38"/>
      <c r="AB224" s="38"/>
      <c r="AC224" s="38"/>
      <c r="AD224" s="38"/>
      <c r="AE224" s="38"/>
      <c r="AR224" s="239" t="s">
        <v>157</v>
      </c>
      <c r="AT224" s="239" t="s">
        <v>152</v>
      </c>
      <c r="AU224" s="239" t="s">
        <v>85</v>
      </c>
      <c r="AY224" s="17" t="s">
        <v>150</v>
      </c>
      <c r="BE224" s="240">
        <f>IF(N224="základní",J224,0)</f>
        <v>0</v>
      </c>
      <c r="BF224" s="240">
        <f>IF(N224="snížená",J224,0)</f>
        <v>0</v>
      </c>
      <c r="BG224" s="240">
        <f>IF(N224="zákl. přenesená",J224,0)</f>
        <v>0</v>
      </c>
      <c r="BH224" s="240">
        <f>IF(N224="sníž. přenesená",J224,0)</f>
        <v>0</v>
      </c>
      <c r="BI224" s="240">
        <f>IF(N224="nulová",J224,0)</f>
        <v>0</v>
      </c>
      <c r="BJ224" s="17" t="s">
        <v>21</v>
      </c>
      <c r="BK224" s="240">
        <f>ROUND(I224*H224,2)</f>
        <v>0</v>
      </c>
      <c r="BL224" s="17" t="s">
        <v>157</v>
      </c>
      <c r="BM224" s="239" t="s">
        <v>290</v>
      </c>
    </row>
    <row r="225" s="2" customFormat="1">
      <c r="A225" s="38"/>
      <c r="B225" s="39"/>
      <c r="C225" s="40"/>
      <c r="D225" s="241" t="s">
        <v>159</v>
      </c>
      <c r="E225" s="40"/>
      <c r="F225" s="242" t="s">
        <v>291</v>
      </c>
      <c r="G225" s="40"/>
      <c r="H225" s="40"/>
      <c r="I225" s="243"/>
      <c r="J225" s="40"/>
      <c r="K225" s="40"/>
      <c r="L225" s="44"/>
      <c r="M225" s="244"/>
      <c r="N225" s="245"/>
      <c r="O225" s="91"/>
      <c r="P225" s="91"/>
      <c r="Q225" s="91"/>
      <c r="R225" s="91"/>
      <c r="S225" s="91"/>
      <c r="T225" s="92"/>
      <c r="U225" s="38"/>
      <c r="V225" s="38"/>
      <c r="W225" s="38"/>
      <c r="X225" s="38"/>
      <c r="Y225" s="38"/>
      <c r="Z225" s="38"/>
      <c r="AA225" s="38"/>
      <c r="AB225" s="38"/>
      <c r="AC225" s="38"/>
      <c r="AD225" s="38"/>
      <c r="AE225" s="38"/>
      <c r="AT225" s="17" t="s">
        <v>159</v>
      </c>
      <c r="AU225" s="17" t="s">
        <v>85</v>
      </c>
    </row>
    <row r="226" s="2" customFormat="1">
      <c r="A226" s="38"/>
      <c r="B226" s="39"/>
      <c r="C226" s="40"/>
      <c r="D226" s="241" t="s">
        <v>161</v>
      </c>
      <c r="E226" s="40"/>
      <c r="F226" s="246" t="s">
        <v>292</v>
      </c>
      <c r="G226" s="40"/>
      <c r="H226" s="40"/>
      <c r="I226" s="243"/>
      <c r="J226" s="40"/>
      <c r="K226" s="40"/>
      <c r="L226" s="44"/>
      <c r="M226" s="244"/>
      <c r="N226" s="245"/>
      <c r="O226" s="91"/>
      <c r="P226" s="91"/>
      <c r="Q226" s="91"/>
      <c r="R226" s="91"/>
      <c r="S226" s="91"/>
      <c r="T226" s="92"/>
      <c r="U226" s="38"/>
      <c r="V226" s="38"/>
      <c r="W226" s="38"/>
      <c r="X226" s="38"/>
      <c r="Y226" s="38"/>
      <c r="Z226" s="38"/>
      <c r="AA226" s="38"/>
      <c r="AB226" s="38"/>
      <c r="AC226" s="38"/>
      <c r="AD226" s="38"/>
      <c r="AE226" s="38"/>
      <c r="AT226" s="17" t="s">
        <v>161</v>
      </c>
      <c r="AU226" s="17" t="s">
        <v>85</v>
      </c>
    </row>
    <row r="227" s="13" customFormat="1">
      <c r="A227" s="13"/>
      <c r="B227" s="247"/>
      <c r="C227" s="248"/>
      <c r="D227" s="241" t="s">
        <v>169</v>
      </c>
      <c r="E227" s="249" t="s">
        <v>1</v>
      </c>
      <c r="F227" s="250" t="s">
        <v>293</v>
      </c>
      <c r="G227" s="248"/>
      <c r="H227" s="251">
        <v>0.215</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169</v>
      </c>
      <c r="AU227" s="257" t="s">
        <v>85</v>
      </c>
      <c r="AV227" s="13" t="s">
        <v>85</v>
      </c>
      <c r="AW227" s="13" t="s">
        <v>34</v>
      </c>
      <c r="AX227" s="13" t="s">
        <v>77</v>
      </c>
      <c r="AY227" s="257" t="s">
        <v>150</v>
      </c>
    </row>
    <row r="228" s="15" customFormat="1">
      <c r="A228" s="15"/>
      <c r="B228" s="268"/>
      <c r="C228" s="269"/>
      <c r="D228" s="241" t="s">
        <v>169</v>
      </c>
      <c r="E228" s="270" t="s">
        <v>1</v>
      </c>
      <c r="F228" s="271" t="s">
        <v>188</v>
      </c>
      <c r="G228" s="269"/>
      <c r="H228" s="272">
        <v>0.215</v>
      </c>
      <c r="I228" s="273"/>
      <c r="J228" s="269"/>
      <c r="K228" s="269"/>
      <c r="L228" s="274"/>
      <c r="M228" s="275"/>
      <c r="N228" s="276"/>
      <c r="O228" s="276"/>
      <c r="P228" s="276"/>
      <c r="Q228" s="276"/>
      <c r="R228" s="276"/>
      <c r="S228" s="276"/>
      <c r="T228" s="277"/>
      <c r="U228" s="15"/>
      <c r="V228" s="15"/>
      <c r="W228" s="15"/>
      <c r="X228" s="15"/>
      <c r="Y228" s="15"/>
      <c r="Z228" s="15"/>
      <c r="AA228" s="15"/>
      <c r="AB228" s="15"/>
      <c r="AC228" s="15"/>
      <c r="AD228" s="15"/>
      <c r="AE228" s="15"/>
      <c r="AT228" s="278" t="s">
        <v>169</v>
      </c>
      <c r="AU228" s="278" t="s">
        <v>85</v>
      </c>
      <c r="AV228" s="15" t="s">
        <v>157</v>
      </c>
      <c r="AW228" s="15" t="s">
        <v>34</v>
      </c>
      <c r="AX228" s="15" t="s">
        <v>21</v>
      </c>
      <c r="AY228" s="278" t="s">
        <v>150</v>
      </c>
    </row>
    <row r="229" s="2" customFormat="1" ht="24.15" customHeight="1">
      <c r="A229" s="38"/>
      <c r="B229" s="39"/>
      <c r="C229" s="228" t="s">
        <v>294</v>
      </c>
      <c r="D229" s="228" t="s">
        <v>152</v>
      </c>
      <c r="E229" s="229" t="s">
        <v>295</v>
      </c>
      <c r="F229" s="230" t="s">
        <v>296</v>
      </c>
      <c r="G229" s="231" t="s">
        <v>173</v>
      </c>
      <c r="H229" s="232">
        <v>17.5</v>
      </c>
      <c r="I229" s="233"/>
      <c r="J229" s="234">
        <f>ROUND(I229*H229,2)</f>
        <v>0</v>
      </c>
      <c r="K229" s="230" t="s">
        <v>156</v>
      </c>
      <c r="L229" s="44"/>
      <c r="M229" s="235" t="s">
        <v>1</v>
      </c>
      <c r="N229" s="236" t="s">
        <v>42</v>
      </c>
      <c r="O229" s="91"/>
      <c r="P229" s="237">
        <f>O229*H229</f>
        <v>0</v>
      </c>
      <c r="Q229" s="237">
        <v>0.00078160000000000002</v>
      </c>
      <c r="R229" s="237">
        <f>Q229*H229</f>
        <v>0.013678000000000001</v>
      </c>
      <c r="S229" s="237">
        <v>0.001</v>
      </c>
      <c r="T229" s="238">
        <f>S229*H229</f>
        <v>0.017500000000000002</v>
      </c>
      <c r="U229" s="38"/>
      <c r="V229" s="38"/>
      <c r="W229" s="38"/>
      <c r="X229" s="38"/>
      <c r="Y229" s="38"/>
      <c r="Z229" s="38"/>
      <c r="AA229" s="38"/>
      <c r="AB229" s="38"/>
      <c r="AC229" s="38"/>
      <c r="AD229" s="38"/>
      <c r="AE229" s="38"/>
      <c r="AR229" s="239" t="s">
        <v>157</v>
      </c>
      <c r="AT229" s="239" t="s">
        <v>152</v>
      </c>
      <c r="AU229" s="239" t="s">
        <v>85</v>
      </c>
      <c r="AY229" s="17" t="s">
        <v>150</v>
      </c>
      <c r="BE229" s="240">
        <f>IF(N229="základní",J229,0)</f>
        <v>0</v>
      </c>
      <c r="BF229" s="240">
        <f>IF(N229="snížená",J229,0)</f>
        <v>0</v>
      </c>
      <c r="BG229" s="240">
        <f>IF(N229="zákl. přenesená",J229,0)</f>
        <v>0</v>
      </c>
      <c r="BH229" s="240">
        <f>IF(N229="sníž. přenesená",J229,0)</f>
        <v>0</v>
      </c>
      <c r="BI229" s="240">
        <f>IF(N229="nulová",J229,0)</f>
        <v>0</v>
      </c>
      <c r="BJ229" s="17" t="s">
        <v>21</v>
      </c>
      <c r="BK229" s="240">
        <f>ROUND(I229*H229,2)</f>
        <v>0</v>
      </c>
      <c r="BL229" s="17" t="s">
        <v>157</v>
      </c>
      <c r="BM229" s="239" t="s">
        <v>297</v>
      </c>
    </row>
    <row r="230" s="2" customFormat="1">
      <c r="A230" s="38"/>
      <c r="B230" s="39"/>
      <c r="C230" s="40"/>
      <c r="D230" s="241" t="s">
        <v>159</v>
      </c>
      <c r="E230" s="40"/>
      <c r="F230" s="242" t="s">
        <v>298</v>
      </c>
      <c r="G230" s="40"/>
      <c r="H230" s="40"/>
      <c r="I230" s="243"/>
      <c r="J230" s="40"/>
      <c r="K230" s="40"/>
      <c r="L230" s="44"/>
      <c r="M230" s="244"/>
      <c r="N230" s="245"/>
      <c r="O230" s="91"/>
      <c r="P230" s="91"/>
      <c r="Q230" s="91"/>
      <c r="R230" s="91"/>
      <c r="S230" s="91"/>
      <c r="T230" s="92"/>
      <c r="U230" s="38"/>
      <c r="V230" s="38"/>
      <c r="W230" s="38"/>
      <c r="X230" s="38"/>
      <c r="Y230" s="38"/>
      <c r="Z230" s="38"/>
      <c r="AA230" s="38"/>
      <c r="AB230" s="38"/>
      <c r="AC230" s="38"/>
      <c r="AD230" s="38"/>
      <c r="AE230" s="38"/>
      <c r="AT230" s="17" t="s">
        <v>159</v>
      </c>
      <c r="AU230" s="17" t="s">
        <v>85</v>
      </c>
    </row>
    <row r="231" s="2" customFormat="1">
      <c r="A231" s="38"/>
      <c r="B231" s="39"/>
      <c r="C231" s="40"/>
      <c r="D231" s="241" t="s">
        <v>161</v>
      </c>
      <c r="E231" s="40"/>
      <c r="F231" s="246" t="s">
        <v>299</v>
      </c>
      <c r="G231" s="40"/>
      <c r="H231" s="40"/>
      <c r="I231" s="243"/>
      <c r="J231" s="40"/>
      <c r="K231" s="40"/>
      <c r="L231" s="44"/>
      <c r="M231" s="244"/>
      <c r="N231" s="245"/>
      <c r="O231" s="91"/>
      <c r="P231" s="91"/>
      <c r="Q231" s="91"/>
      <c r="R231" s="91"/>
      <c r="S231" s="91"/>
      <c r="T231" s="92"/>
      <c r="U231" s="38"/>
      <c r="V231" s="38"/>
      <c r="W231" s="38"/>
      <c r="X231" s="38"/>
      <c r="Y231" s="38"/>
      <c r="Z231" s="38"/>
      <c r="AA231" s="38"/>
      <c r="AB231" s="38"/>
      <c r="AC231" s="38"/>
      <c r="AD231" s="38"/>
      <c r="AE231" s="38"/>
      <c r="AT231" s="17" t="s">
        <v>161</v>
      </c>
      <c r="AU231" s="17" t="s">
        <v>85</v>
      </c>
    </row>
    <row r="232" s="14" customFormat="1">
      <c r="A232" s="14"/>
      <c r="B232" s="258"/>
      <c r="C232" s="259"/>
      <c r="D232" s="241" t="s">
        <v>169</v>
      </c>
      <c r="E232" s="260" t="s">
        <v>1</v>
      </c>
      <c r="F232" s="261" t="s">
        <v>300</v>
      </c>
      <c r="G232" s="259"/>
      <c r="H232" s="260" t="s">
        <v>1</v>
      </c>
      <c r="I232" s="262"/>
      <c r="J232" s="259"/>
      <c r="K232" s="259"/>
      <c r="L232" s="263"/>
      <c r="M232" s="264"/>
      <c r="N232" s="265"/>
      <c r="O232" s="265"/>
      <c r="P232" s="265"/>
      <c r="Q232" s="265"/>
      <c r="R232" s="265"/>
      <c r="S232" s="265"/>
      <c r="T232" s="266"/>
      <c r="U232" s="14"/>
      <c r="V232" s="14"/>
      <c r="W232" s="14"/>
      <c r="X232" s="14"/>
      <c r="Y232" s="14"/>
      <c r="Z232" s="14"/>
      <c r="AA232" s="14"/>
      <c r="AB232" s="14"/>
      <c r="AC232" s="14"/>
      <c r="AD232" s="14"/>
      <c r="AE232" s="14"/>
      <c r="AT232" s="267" t="s">
        <v>169</v>
      </c>
      <c r="AU232" s="267" t="s">
        <v>85</v>
      </c>
      <c r="AV232" s="14" t="s">
        <v>21</v>
      </c>
      <c r="AW232" s="14" t="s">
        <v>34</v>
      </c>
      <c r="AX232" s="14" t="s">
        <v>77</v>
      </c>
      <c r="AY232" s="267" t="s">
        <v>150</v>
      </c>
    </row>
    <row r="233" s="13" customFormat="1">
      <c r="A233" s="13"/>
      <c r="B233" s="247"/>
      <c r="C233" s="248"/>
      <c r="D233" s="241" t="s">
        <v>169</v>
      </c>
      <c r="E233" s="249" t="s">
        <v>1</v>
      </c>
      <c r="F233" s="250" t="s">
        <v>301</v>
      </c>
      <c r="G233" s="248"/>
      <c r="H233" s="251">
        <v>17.5</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169</v>
      </c>
      <c r="AU233" s="257" t="s">
        <v>85</v>
      </c>
      <c r="AV233" s="13" t="s">
        <v>85</v>
      </c>
      <c r="AW233" s="13" t="s">
        <v>34</v>
      </c>
      <c r="AX233" s="13" t="s">
        <v>77</v>
      </c>
      <c r="AY233" s="257" t="s">
        <v>150</v>
      </c>
    </row>
    <row r="234" s="15" customFormat="1">
      <c r="A234" s="15"/>
      <c r="B234" s="268"/>
      <c r="C234" s="269"/>
      <c r="D234" s="241" t="s">
        <v>169</v>
      </c>
      <c r="E234" s="270" t="s">
        <v>1</v>
      </c>
      <c r="F234" s="271" t="s">
        <v>188</v>
      </c>
      <c r="G234" s="269"/>
      <c r="H234" s="272">
        <v>17.5</v>
      </c>
      <c r="I234" s="273"/>
      <c r="J234" s="269"/>
      <c r="K234" s="269"/>
      <c r="L234" s="274"/>
      <c r="M234" s="275"/>
      <c r="N234" s="276"/>
      <c r="O234" s="276"/>
      <c r="P234" s="276"/>
      <c r="Q234" s="276"/>
      <c r="R234" s="276"/>
      <c r="S234" s="276"/>
      <c r="T234" s="277"/>
      <c r="U234" s="15"/>
      <c r="V234" s="15"/>
      <c r="W234" s="15"/>
      <c r="X234" s="15"/>
      <c r="Y234" s="15"/>
      <c r="Z234" s="15"/>
      <c r="AA234" s="15"/>
      <c r="AB234" s="15"/>
      <c r="AC234" s="15"/>
      <c r="AD234" s="15"/>
      <c r="AE234" s="15"/>
      <c r="AT234" s="278" t="s">
        <v>169</v>
      </c>
      <c r="AU234" s="278" t="s">
        <v>85</v>
      </c>
      <c r="AV234" s="15" t="s">
        <v>157</v>
      </c>
      <c r="AW234" s="15" t="s">
        <v>34</v>
      </c>
      <c r="AX234" s="15" t="s">
        <v>21</v>
      </c>
      <c r="AY234" s="278" t="s">
        <v>150</v>
      </c>
    </row>
    <row r="235" s="2" customFormat="1" ht="24.15" customHeight="1">
      <c r="A235" s="38"/>
      <c r="B235" s="39"/>
      <c r="C235" s="228" t="s">
        <v>7</v>
      </c>
      <c r="D235" s="228" t="s">
        <v>152</v>
      </c>
      <c r="E235" s="229" t="s">
        <v>302</v>
      </c>
      <c r="F235" s="230" t="s">
        <v>303</v>
      </c>
      <c r="G235" s="231" t="s">
        <v>173</v>
      </c>
      <c r="H235" s="232">
        <v>25</v>
      </c>
      <c r="I235" s="233"/>
      <c r="J235" s="234">
        <f>ROUND(I235*H235,2)</f>
        <v>0</v>
      </c>
      <c r="K235" s="230" t="s">
        <v>156</v>
      </c>
      <c r="L235" s="44"/>
      <c r="M235" s="235" t="s">
        <v>1</v>
      </c>
      <c r="N235" s="236" t="s">
        <v>42</v>
      </c>
      <c r="O235" s="91"/>
      <c r="P235" s="237">
        <f>O235*H235</f>
        <v>0</v>
      </c>
      <c r="Q235" s="237">
        <v>0.00662</v>
      </c>
      <c r="R235" s="237">
        <f>Q235*H235</f>
        <v>0.16550000000000001</v>
      </c>
      <c r="S235" s="237">
        <v>0</v>
      </c>
      <c r="T235" s="238">
        <f>S235*H235</f>
        <v>0</v>
      </c>
      <c r="U235" s="38"/>
      <c r="V235" s="38"/>
      <c r="W235" s="38"/>
      <c r="X235" s="38"/>
      <c r="Y235" s="38"/>
      <c r="Z235" s="38"/>
      <c r="AA235" s="38"/>
      <c r="AB235" s="38"/>
      <c r="AC235" s="38"/>
      <c r="AD235" s="38"/>
      <c r="AE235" s="38"/>
      <c r="AR235" s="239" t="s">
        <v>157</v>
      </c>
      <c r="AT235" s="239" t="s">
        <v>152</v>
      </c>
      <c r="AU235" s="239" t="s">
        <v>85</v>
      </c>
      <c r="AY235" s="17" t="s">
        <v>150</v>
      </c>
      <c r="BE235" s="240">
        <f>IF(N235="základní",J235,0)</f>
        <v>0</v>
      </c>
      <c r="BF235" s="240">
        <f>IF(N235="snížená",J235,0)</f>
        <v>0</v>
      </c>
      <c r="BG235" s="240">
        <f>IF(N235="zákl. přenesená",J235,0)</f>
        <v>0</v>
      </c>
      <c r="BH235" s="240">
        <f>IF(N235="sníž. přenesená",J235,0)</f>
        <v>0</v>
      </c>
      <c r="BI235" s="240">
        <f>IF(N235="nulová",J235,0)</f>
        <v>0</v>
      </c>
      <c r="BJ235" s="17" t="s">
        <v>21</v>
      </c>
      <c r="BK235" s="240">
        <f>ROUND(I235*H235,2)</f>
        <v>0</v>
      </c>
      <c r="BL235" s="17" t="s">
        <v>157</v>
      </c>
      <c r="BM235" s="239" t="s">
        <v>304</v>
      </c>
    </row>
    <row r="236" s="2" customFormat="1">
      <c r="A236" s="38"/>
      <c r="B236" s="39"/>
      <c r="C236" s="40"/>
      <c r="D236" s="241" t="s">
        <v>159</v>
      </c>
      <c r="E236" s="40"/>
      <c r="F236" s="242" t="s">
        <v>305</v>
      </c>
      <c r="G236" s="40"/>
      <c r="H236" s="40"/>
      <c r="I236" s="243"/>
      <c r="J236" s="40"/>
      <c r="K236" s="40"/>
      <c r="L236" s="44"/>
      <c r="M236" s="244"/>
      <c r="N236" s="245"/>
      <c r="O236" s="91"/>
      <c r="P236" s="91"/>
      <c r="Q236" s="91"/>
      <c r="R236" s="91"/>
      <c r="S236" s="91"/>
      <c r="T236" s="92"/>
      <c r="U236" s="38"/>
      <c r="V236" s="38"/>
      <c r="W236" s="38"/>
      <c r="X236" s="38"/>
      <c r="Y236" s="38"/>
      <c r="Z236" s="38"/>
      <c r="AA236" s="38"/>
      <c r="AB236" s="38"/>
      <c r="AC236" s="38"/>
      <c r="AD236" s="38"/>
      <c r="AE236" s="38"/>
      <c r="AT236" s="17" t="s">
        <v>159</v>
      </c>
      <c r="AU236" s="17" t="s">
        <v>85</v>
      </c>
    </row>
    <row r="237" s="2" customFormat="1">
      <c r="A237" s="38"/>
      <c r="B237" s="39"/>
      <c r="C237" s="40"/>
      <c r="D237" s="241" t="s">
        <v>161</v>
      </c>
      <c r="E237" s="40"/>
      <c r="F237" s="246" t="s">
        <v>306</v>
      </c>
      <c r="G237" s="40"/>
      <c r="H237" s="40"/>
      <c r="I237" s="243"/>
      <c r="J237" s="40"/>
      <c r="K237" s="40"/>
      <c r="L237" s="44"/>
      <c r="M237" s="244"/>
      <c r="N237" s="245"/>
      <c r="O237" s="91"/>
      <c r="P237" s="91"/>
      <c r="Q237" s="91"/>
      <c r="R237" s="91"/>
      <c r="S237" s="91"/>
      <c r="T237" s="92"/>
      <c r="U237" s="38"/>
      <c r="V237" s="38"/>
      <c r="W237" s="38"/>
      <c r="X237" s="38"/>
      <c r="Y237" s="38"/>
      <c r="Z237" s="38"/>
      <c r="AA237" s="38"/>
      <c r="AB237" s="38"/>
      <c r="AC237" s="38"/>
      <c r="AD237" s="38"/>
      <c r="AE237" s="38"/>
      <c r="AT237" s="17" t="s">
        <v>161</v>
      </c>
      <c r="AU237" s="17" t="s">
        <v>85</v>
      </c>
    </row>
    <row r="238" s="12" customFormat="1" ht="22.8" customHeight="1">
      <c r="A238" s="12"/>
      <c r="B238" s="212"/>
      <c r="C238" s="213"/>
      <c r="D238" s="214" t="s">
        <v>76</v>
      </c>
      <c r="E238" s="226" t="s">
        <v>157</v>
      </c>
      <c r="F238" s="226" t="s">
        <v>307</v>
      </c>
      <c r="G238" s="213"/>
      <c r="H238" s="213"/>
      <c r="I238" s="216"/>
      <c r="J238" s="227">
        <f>BK238</f>
        <v>0</v>
      </c>
      <c r="K238" s="213"/>
      <c r="L238" s="218"/>
      <c r="M238" s="219"/>
      <c r="N238" s="220"/>
      <c r="O238" s="220"/>
      <c r="P238" s="221">
        <f>SUM(P239:P268)</f>
        <v>0</v>
      </c>
      <c r="Q238" s="220"/>
      <c r="R238" s="221">
        <f>SUM(R239:R268)</f>
        <v>8.1332749560000011</v>
      </c>
      <c r="S238" s="220"/>
      <c r="T238" s="222">
        <f>SUM(T239:T268)</f>
        <v>0</v>
      </c>
      <c r="U238" s="12"/>
      <c r="V238" s="12"/>
      <c r="W238" s="12"/>
      <c r="X238" s="12"/>
      <c r="Y238" s="12"/>
      <c r="Z238" s="12"/>
      <c r="AA238" s="12"/>
      <c r="AB238" s="12"/>
      <c r="AC238" s="12"/>
      <c r="AD238" s="12"/>
      <c r="AE238" s="12"/>
      <c r="AR238" s="223" t="s">
        <v>21</v>
      </c>
      <c r="AT238" s="224" t="s">
        <v>76</v>
      </c>
      <c r="AU238" s="224" t="s">
        <v>21</v>
      </c>
      <c r="AY238" s="223" t="s">
        <v>150</v>
      </c>
      <c r="BK238" s="225">
        <f>SUM(BK239:BK268)</f>
        <v>0</v>
      </c>
    </row>
    <row r="239" s="2" customFormat="1" ht="24.15" customHeight="1">
      <c r="A239" s="38"/>
      <c r="B239" s="39"/>
      <c r="C239" s="228" t="s">
        <v>308</v>
      </c>
      <c r="D239" s="228" t="s">
        <v>152</v>
      </c>
      <c r="E239" s="229" t="s">
        <v>309</v>
      </c>
      <c r="F239" s="230" t="s">
        <v>310</v>
      </c>
      <c r="G239" s="231" t="s">
        <v>155</v>
      </c>
      <c r="H239" s="232">
        <v>0.67200000000000004</v>
      </c>
      <c r="I239" s="233"/>
      <c r="J239" s="234">
        <f>ROUND(I239*H239,2)</f>
        <v>0</v>
      </c>
      <c r="K239" s="230" t="s">
        <v>156</v>
      </c>
      <c r="L239" s="44"/>
      <c r="M239" s="235" t="s">
        <v>1</v>
      </c>
      <c r="N239" s="236" t="s">
        <v>42</v>
      </c>
      <c r="O239" s="91"/>
      <c r="P239" s="237">
        <f>O239*H239</f>
        <v>0</v>
      </c>
      <c r="Q239" s="237">
        <v>0.02102</v>
      </c>
      <c r="R239" s="237">
        <f>Q239*H239</f>
        <v>0.014125440000000001</v>
      </c>
      <c r="S239" s="237">
        <v>0</v>
      </c>
      <c r="T239" s="238">
        <f>S239*H239</f>
        <v>0</v>
      </c>
      <c r="U239" s="38"/>
      <c r="V239" s="38"/>
      <c r="W239" s="38"/>
      <c r="X239" s="38"/>
      <c r="Y239" s="38"/>
      <c r="Z239" s="38"/>
      <c r="AA239" s="38"/>
      <c r="AB239" s="38"/>
      <c r="AC239" s="38"/>
      <c r="AD239" s="38"/>
      <c r="AE239" s="38"/>
      <c r="AR239" s="239" t="s">
        <v>157</v>
      </c>
      <c r="AT239" s="239" t="s">
        <v>152</v>
      </c>
      <c r="AU239" s="239" t="s">
        <v>85</v>
      </c>
      <c r="AY239" s="17" t="s">
        <v>150</v>
      </c>
      <c r="BE239" s="240">
        <f>IF(N239="základní",J239,0)</f>
        <v>0</v>
      </c>
      <c r="BF239" s="240">
        <f>IF(N239="snížená",J239,0)</f>
        <v>0</v>
      </c>
      <c r="BG239" s="240">
        <f>IF(N239="zákl. přenesená",J239,0)</f>
        <v>0</v>
      </c>
      <c r="BH239" s="240">
        <f>IF(N239="sníž. přenesená",J239,0)</f>
        <v>0</v>
      </c>
      <c r="BI239" s="240">
        <f>IF(N239="nulová",J239,0)</f>
        <v>0</v>
      </c>
      <c r="BJ239" s="17" t="s">
        <v>21</v>
      </c>
      <c r="BK239" s="240">
        <f>ROUND(I239*H239,2)</f>
        <v>0</v>
      </c>
      <c r="BL239" s="17" t="s">
        <v>157</v>
      </c>
      <c r="BM239" s="239" t="s">
        <v>311</v>
      </c>
    </row>
    <row r="240" s="2" customFormat="1">
      <c r="A240" s="38"/>
      <c r="B240" s="39"/>
      <c r="C240" s="40"/>
      <c r="D240" s="241" t="s">
        <v>159</v>
      </c>
      <c r="E240" s="40"/>
      <c r="F240" s="242" t="s">
        <v>312</v>
      </c>
      <c r="G240" s="40"/>
      <c r="H240" s="40"/>
      <c r="I240" s="243"/>
      <c r="J240" s="40"/>
      <c r="K240" s="40"/>
      <c r="L240" s="44"/>
      <c r="M240" s="244"/>
      <c r="N240" s="245"/>
      <c r="O240" s="91"/>
      <c r="P240" s="91"/>
      <c r="Q240" s="91"/>
      <c r="R240" s="91"/>
      <c r="S240" s="91"/>
      <c r="T240" s="92"/>
      <c r="U240" s="38"/>
      <c r="V240" s="38"/>
      <c r="W240" s="38"/>
      <c r="X240" s="38"/>
      <c r="Y240" s="38"/>
      <c r="Z240" s="38"/>
      <c r="AA240" s="38"/>
      <c r="AB240" s="38"/>
      <c r="AC240" s="38"/>
      <c r="AD240" s="38"/>
      <c r="AE240" s="38"/>
      <c r="AT240" s="17" t="s">
        <v>159</v>
      </c>
      <c r="AU240" s="17" t="s">
        <v>85</v>
      </c>
    </row>
    <row r="241" s="2" customFormat="1">
      <c r="A241" s="38"/>
      <c r="B241" s="39"/>
      <c r="C241" s="40"/>
      <c r="D241" s="241" t="s">
        <v>161</v>
      </c>
      <c r="E241" s="40"/>
      <c r="F241" s="246" t="s">
        <v>313</v>
      </c>
      <c r="G241" s="40"/>
      <c r="H241" s="40"/>
      <c r="I241" s="243"/>
      <c r="J241" s="40"/>
      <c r="K241" s="40"/>
      <c r="L241" s="44"/>
      <c r="M241" s="244"/>
      <c r="N241" s="245"/>
      <c r="O241" s="91"/>
      <c r="P241" s="91"/>
      <c r="Q241" s="91"/>
      <c r="R241" s="91"/>
      <c r="S241" s="91"/>
      <c r="T241" s="92"/>
      <c r="U241" s="38"/>
      <c r="V241" s="38"/>
      <c r="W241" s="38"/>
      <c r="X241" s="38"/>
      <c r="Y241" s="38"/>
      <c r="Z241" s="38"/>
      <c r="AA241" s="38"/>
      <c r="AB241" s="38"/>
      <c r="AC241" s="38"/>
      <c r="AD241" s="38"/>
      <c r="AE241" s="38"/>
      <c r="AT241" s="17" t="s">
        <v>161</v>
      </c>
      <c r="AU241" s="17" t="s">
        <v>85</v>
      </c>
    </row>
    <row r="242" s="14" customFormat="1">
      <c r="A242" s="14"/>
      <c r="B242" s="258"/>
      <c r="C242" s="259"/>
      <c r="D242" s="241" t="s">
        <v>169</v>
      </c>
      <c r="E242" s="260" t="s">
        <v>1</v>
      </c>
      <c r="F242" s="261" t="s">
        <v>314</v>
      </c>
      <c r="G242" s="259"/>
      <c r="H242" s="260" t="s">
        <v>1</v>
      </c>
      <c r="I242" s="262"/>
      <c r="J242" s="259"/>
      <c r="K242" s="259"/>
      <c r="L242" s="263"/>
      <c r="M242" s="264"/>
      <c r="N242" s="265"/>
      <c r="O242" s="265"/>
      <c r="P242" s="265"/>
      <c r="Q242" s="265"/>
      <c r="R242" s="265"/>
      <c r="S242" s="265"/>
      <c r="T242" s="266"/>
      <c r="U242" s="14"/>
      <c r="V242" s="14"/>
      <c r="W242" s="14"/>
      <c r="X242" s="14"/>
      <c r="Y242" s="14"/>
      <c r="Z242" s="14"/>
      <c r="AA242" s="14"/>
      <c r="AB242" s="14"/>
      <c r="AC242" s="14"/>
      <c r="AD242" s="14"/>
      <c r="AE242" s="14"/>
      <c r="AT242" s="267" t="s">
        <v>169</v>
      </c>
      <c r="AU242" s="267" t="s">
        <v>85</v>
      </c>
      <c r="AV242" s="14" t="s">
        <v>21</v>
      </c>
      <c r="AW242" s="14" t="s">
        <v>34</v>
      </c>
      <c r="AX242" s="14" t="s">
        <v>77</v>
      </c>
      <c r="AY242" s="267" t="s">
        <v>150</v>
      </c>
    </row>
    <row r="243" s="13" customFormat="1">
      <c r="A243" s="13"/>
      <c r="B243" s="247"/>
      <c r="C243" s="248"/>
      <c r="D243" s="241" t="s">
        <v>169</v>
      </c>
      <c r="E243" s="249" t="s">
        <v>1</v>
      </c>
      <c r="F243" s="250" t="s">
        <v>315</v>
      </c>
      <c r="G243" s="248"/>
      <c r="H243" s="251">
        <v>0.67200000000000004</v>
      </c>
      <c r="I243" s="252"/>
      <c r="J243" s="248"/>
      <c r="K243" s="248"/>
      <c r="L243" s="253"/>
      <c r="M243" s="254"/>
      <c r="N243" s="255"/>
      <c r="O243" s="255"/>
      <c r="P243" s="255"/>
      <c r="Q243" s="255"/>
      <c r="R243" s="255"/>
      <c r="S243" s="255"/>
      <c r="T243" s="256"/>
      <c r="U243" s="13"/>
      <c r="V243" s="13"/>
      <c r="W243" s="13"/>
      <c r="X243" s="13"/>
      <c r="Y243" s="13"/>
      <c r="Z243" s="13"/>
      <c r="AA243" s="13"/>
      <c r="AB243" s="13"/>
      <c r="AC243" s="13"/>
      <c r="AD243" s="13"/>
      <c r="AE243" s="13"/>
      <c r="AT243" s="257" t="s">
        <v>169</v>
      </c>
      <c r="AU243" s="257" t="s">
        <v>85</v>
      </c>
      <c r="AV243" s="13" t="s">
        <v>85</v>
      </c>
      <c r="AW243" s="13" t="s">
        <v>34</v>
      </c>
      <c r="AX243" s="13" t="s">
        <v>77</v>
      </c>
      <c r="AY243" s="257" t="s">
        <v>150</v>
      </c>
    </row>
    <row r="244" s="15" customFormat="1">
      <c r="A244" s="15"/>
      <c r="B244" s="268"/>
      <c r="C244" s="269"/>
      <c r="D244" s="241" t="s">
        <v>169</v>
      </c>
      <c r="E244" s="270" t="s">
        <v>1</v>
      </c>
      <c r="F244" s="271" t="s">
        <v>188</v>
      </c>
      <c r="G244" s="269"/>
      <c r="H244" s="272">
        <v>0.67200000000000004</v>
      </c>
      <c r="I244" s="273"/>
      <c r="J244" s="269"/>
      <c r="K244" s="269"/>
      <c r="L244" s="274"/>
      <c r="M244" s="275"/>
      <c r="N244" s="276"/>
      <c r="O244" s="276"/>
      <c r="P244" s="276"/>
      <c r="Q244" s="276"/>
      <c r="R244" s="276"/>
      <c r="S244" s="276"/>
      <c r="T244" s="277"/>
      <c r="U244" s="15"/>
      <c r="V244" s="15"/>
      <c r="W244" s="15"/>
      <c r="X244" s="15"/>
      <c r="Y244" s="15"/>
      <c r="Z244" s="15"/>
      <c r="AA244" s="15"/>
      <c r="AB244" s="15"/>
      <c r="AC244" s="15"/>
      <c r="AD244" s="15"/>
      <c r="AE244" s="15"/>
      <c r="AT244" s="278" t="s">
        <v>169</v>
      </c>
      <c r="AU244" s="278" t="s">
        <v>85</v>
      </c>
      <c r="AV244" s="15" t="s">
        <v>157</v>
      </c>
      <c r="AW244" s="15" t="s">
        <v>34</v>
      </c>
      <c r="AX244" s="15" t="s">
        <v>21</v>
      </c>
      <c r="AY244" s="278" t="s">
        <v>150</v>
      </c>
    </row>
    <row r="245" s="2" customFormat="1" ht="24.15" customHeight="1">
      <c r="A245" s="38"/>
      <c r="B245" s="39"/>
      <c r="C245" s="228" t="s">
        <v>316</v>
      </c>
      <c r="D245" s="228" t="s">
        <v>152</v>
      </c>
      <c r="E245" s="229" t="s">
        <v>317</v>
      </c>
      <c r="F245" s="230" t="s">
        <v>318</v>
      </c>
      <c r="G245" s="231" t="s">
        <v>155</v>
      </c>
      <c r="H245" s="232">
        <v>0.67200000000000004</v>
      </c>
      <c r="I245" s="233"/>
      <c r="J245" s="234">
        <f>ROUND(I245*H245,2)</f>
        <v>0</v>
      </c>
      <c r="K245" s="230" t="s">
        <v>156</v>
      </c>
      <c r="L245" s="44"/>
      <c r="M245" s="235" t="s">
        <v>1</v>
      </c>
      <c r="N245" s="236" t="s">
        <v>42</v>
      </c>
      <c r="O245" s="91"/>
      <c r="P245" s="237">
        <f>O245*H245</f>
        <v>0</v>
      </c>
      <c r="Q245" s="237">
        <v>0.02102</v>
      </c>
      <c r="R245" s="237">
        <f>Q245*H245</f>
        <v>0.014125440000000001</v>
      </c>
      <c r="S245" s="237">
        <v>0</v>
      </c>
      <c r="T245" s="238">
        <f>S245*H245</f>
        <v>0</v>
      </c>
      <c r="U245" s="38"/>
      <c r="V245" s="38"/>
      <c r="W245" s="38"/>
      <c r="X245" s="38"/>
      <c r="Y245" s="38"/>
      <c r="Z245" s="38"/>
      <c r="AA245" s="38"/>
      <c r="AB245" s="38"/>
      <c r="AC245" s="38"/>
      <c r="AD245" s="38"/>
      <c r="AE245" s="38"/>
      <c r="AR245" s="239" t="s">
        <v>157</v>
      </c>
      <c r="AT245" s="239" t="s">
        <v>152</v>
      </c>
      <c r="AU245" s="239" t="s">
        <v>85</v>
      </c>
      <c r="AY245" s="17" t="s">
        <v>150</v>
      </c>
      <c r="BE245" s="240">
        <f>IF(N245="základní",J245,0)</f>
        <v>0</v>
      </c>
      <c r="BF245" s="240">
        <f>IF(N245="snížená",J245,0)</f>
        <v>0</v>
      </c>
      <c r="BG245" s="240">
        <f>IF(N245="zákl. přenesená",J245,0)</f>
        <v>0</v>
      </c>
      <c r="BH245" s="240">
        <f>IF(N245="sníž. přenesená",J245,0)</f>
        <v>0</v>
      </c>
      <c r="BI245" s="240">
        <f>IF(N245="nulová",J245,0)</f>
        <v>0</v>
      </c>
      <c r="BJ245" s="17" t="s">
        <v>21</v>
      </c>
      <c r="BK245" s="240">
        <f>ROUND(I245*H245,2)</f>
        <v>0</v>
      </c>
      <c r="BL245" s="17" t="s">
        <v>157</v>
      </c>
      <c r="BM245" s="239" t="s">
        <v>319</v>
      </c>
    </row>
    <row r="246" s="2" customFormat="1">
      <c r="A246" s="38"/>
      <c r="B246" s="39"/>
      <c r="C246" s="40"/>
      <c r="D246" s="241" t="s">
        <v>159</v>
      </c>
      <c r="E246" s="40"/>
      <c r="F246" s="242" t="s">
        <v>320</v>
      </c>
      <c r="G246" s="40"/>
      <c r="H246" s="40"/>
      <c r="I246" s="243"/>
      <c r="J246" s="40"/>
      <c r="K246" s="40"/>
      <c r="L246" s="44"/>
      <c r="M246" s="244"/>
      <c r="N246" s="245"/>
      <c r="O246" s="91"/>
      <c r="P246" s="91"/>
      <c r="Q246" s="91"/>
      <c r="R246" s="91"/>
      <c r="S246" s="91"/>
      <c r="T246" s="92"/>
      <c r="U246" s="38"/>
      <c r="V246" s="38"/>
      <c r="W246" s="38"/>
      <c r="X246" s="38"/>
      <c r="Y246" s="38"/>
      <c r="Z246" s="38"/>
      <c r="AA246" s="38"/>
      <c r="AB246" s="38"/>
      <c r="AC246" s="38"/>
      <c r="AD246" s="38"/>
      <c r="AE246" s="38"/>
      <c r="AT246" s="17" t="s">
        <v>159</v>
      </c>
      <c r="AU246" s="17" t="s">
        <v>85</v>
      </c>
    </row>
    <row r="247" s="2" customFormat="1">
      <c r="A247" s="38"/>
      <c r="B247" s="39"/>
      <c r="C247" s="40"/>
      <c r="D247" s="241" t="s">
        <v>161</v>
      </c>
      <c r="E247" s="40"/>
      <c r="F247" s="246" t="s">
        <v>313</v>
      </c>
      <c r="G247" s="40"/>
      <c r="H247" s="40"/>
      <c r="I247" s="243"/>
      <c r="J247" s="40"/>
      <c r="K247" s="40"/>
      <c r="L247" s="44"/>
      <c r="M247" s="244"/>
      <c r="N247" s="245"/>
      <c r="O247" s="91"/>
      <c r="P247" s="91"/>
      <c r="Q247" s="91"/>
      <c r="R247" s="91"/>
      <c r="S247" s="91"/>
      <c r="T247" s="92"/>
      <c r="U247" s="38"/>
      <c r="V247" s="38"/>
      <c r="W247" s="38"/>
      <c r="X247" s="38"/>
      <c r="Y247" s="38"/>
      <c r="Z247" s="38"/>
      <c r="AA247" s="38"/>
      <c r="AB247" s="38"/>
      <c r="AC247" s="38"/>
      <c r="AD247" s="38"/>
      <c r="AE247" s="38"/>
      <c r="AT247" s="17" t="s">
        <v>161</v>
      </c>
      <c r="AU247" s="17" t="s">
        <v>85</v>
      </c>
    </row>
    <row r="248" s="14" customFormat="1">
      <c r="A248" s="14"/>
      <c r="B248" s="258"/>
      <c r="C248" s="259"/>
      <c r="D248" s="241" t="s">
        <v>169</v>
      </c>
      <c r="E248" s="260" t="s">
        <v>1</v>
      </c>
      <c r="F248" s="261" t="s">
        <v>314</v>
      </c>
      <c r="G248" s="259"/>
      <c r="H248" s="260" t="s">
        <v>1</v>
      </c>
      <c r="I248" s="262"/>
      <c r="J248" s="259"/>
      <c r="K248" s="259"/>
      <c r="L248" s="263"/>
      <c r="M248" s="264"/>
      <c r="N248" s="265"/>
      <c r="O248" s="265"/>
      <c r="P248" s="265"/>
      <c r="Q248" s="265"/>
      <c r="R248" s="265"/>
      <c r="S248" s="265"/>
      <c r="T248" s="266"/>
      <c r="U248" s="14"/>
      <c r="V248" s="14"/>
      <c r="W248" s="14"/>
      <c r="X248" s="14"/>
      <c r="Y248" s="14"/>
      <c r="Z248" s="14"/>
      <c r="AA248" s="14"/>
      <c r="AB248" s="14"/>
      <c r="AC248" s="14"/>
      <c r="AD248" s="14"/>
      <c r="AE248" s="14"/>
      <c r="AT248" s="267" t="s">
        <v>169</v>
      </c>
      <c r="AU248" s="267" t="s">
        <v>85</v>
      </c>
      <c r="AV248" s="14" t="s">
        <v>21</v>
      </c>
      <c r="AW248" s="14" t="s">
        <v>34</v>
      </c>
      <c r="AX248" s="14" t="s">
        <v>77</v>
      </c>
      <c r="AY248" s="267" t="s">
        <v>150</v>
      </c>
    </row>
    <row r="249" s="13" customFormat="1">
      <c r="A249" s="13"/>
      <c r="B249" s="247"/>
      <c r="C249" s="248"/>
      <c r="D249" s="241" t="s">
        <v>169</v>
      </c>
      <c r="E249" s="249" t="s">
        <v>1</v>
      </c>
      <c r="F249" s="250" t="s">
        <v>315</v>
      </c>
      <c r="G249" s="248"/>
      <c r="H249" s="251">
        <v>0.67200000000000004</v>
      </c>
      <c r="I249" s="252"/>
      <c r="J249" s="248"/>
      <c r="K249" s="248"/>
      <c r="L249" s="253"/>
      <c r="M249" s="254"/>
      <c r="N249" s="255"/>
      <c r="O249" s="255"/>
      <c r="P249" s="255"/>
      <c r="Q249" s="255"/>
      <c r="R249" s="255"/>
      <c r="S249" s="255"/>
      <c r="T249" s="256"/>
      <c r="U249" s="13"/>
      <c r="V249" s="13"/>
      <c r="W249" s="13"/>
      <c r="X249" s="13"/>
      <c r="Y249" s="13"/>
      <c r="Z249" s="13"/>
      <c r="AA249" s="13"/>
      <c r="AB249" s="13"/>
      <c r="AC249" s="13"/>
      <c r="AD249" s="13"/>
      <c r="AE249" s="13"/>
      <c r="AT249" s="257" t="s">
        <v>169</v>
      </c>
      <c r="AU249" s="257" t="s">
        <v>85</v>
      </c>
      <c r="AV249" s="13" t="s">
        <v>85</v>
      </c>
      <c r="AW249" s="13" t="s">
        <v>34</v>
      </c>
      <c r="AX249" s="13" t="s">
        <v>77</v>
      </c>
      <c r="AY249" s="257" t="s">
        <v>150</v>
      </c>
    </row>
    <row r="250" s="15" customFormat="1">
      <c r="A250" s="15"/>
      <c r="B250" s="268"/>
      <c r="C250" s="269"/>
      <c r="D250" s="241" t="s">
        <v>169</v>
      </c>
      <c r="E250" s="270" t="s">
        <v>1</v>
      </c>
      <c r="F250" s="271" t="s">
        <v>188</v>
      </c>
      <c r="G250" s="269"/>
      <c r="H250" s="272">
        <v>0.67200000000000004</v>
      </c>
      <c r="I250" s="273"/>
      <c r="J250" s="269"/>
      <c r="K250" s="269"/>
      <c r="L250" s="274"/>
      <c r="M250" s="275"/>
      <c r="N250" s="276"/>
      <c r="O250" s="276"/>
      <c r="P250" s="276"/>
      <c r="Q250" s="276"/>
      <c r="R250" s="276"/>
      <c r="S250" s="276"/>
      <c r="T250" s="277"/>
      <c r="U250" s="15"/>
      <c r="V250" s="15"/>
      <c r="W250" s="15"/>
      <c r="X250" s="15"/>
      <c r="Y250" s="15"/>
      <c r="Z250" s="15"/>
      <c r="AA250" s="15"/>
      <c r="AB250" s="15"/>
      <c r="AC250" s="15"/>
      <c r="AD250" s="15"/>
      <c r="AE250" s="15"/>
      <c r="AT250" s="278" t="s">
        <v>169</v>
      </c>
      <c r="AU250" s="278" t="s">
        <v>85</v>
      </c>
      <c r="AV250" s="15" t="s">
        <v>157</v>
      </c>
      <c r="AW250" s="15" t="s">
        <v>34</v>
      </c>
      <c r="AX250" s="15" t="s">
        <v>21</v>
      </c>
      <c r="AY250" s="278" t="s">
        <v>150</v>
      </c>
    </row>
    <row r="251" s="2" customFormat="1" ht="24.15" customHeight="1">
      <c r="A251" s="38"/>
      <c r="B251" s="39"/>
      <c r="C251" s="228" t="s">
        <v>321</v>
      </c>
      <c r="D251" s="228" t="s">
        <v>152</v>
      </c>
      <c r="E251" s="229" t="s">
        <v>322</v>
      </c>
      <c r="F251" s="230" t="s">
        <v>323</v>
      </c>
      <c r="G251" s="231" t="s">
        <v>165</v>
      </c>
      <c r="H251" s="232">
        <v>72</v>
      </c>
      <c r="I251" s="233"/>
      <c r="J251" s="234">
        <f>ROUND(I251*H251,2)</f>
        <v>0</v>
      </c>
      <c r="K251" s="230" t="s">
        <v>156</v>
      </c>
      <c r="L251" s="44"/>
      <c r="M251" s="235" t="s">
        <v>1</v>
      </c>
      <c r="N251" s="236" t="s">
        <v>42</v>
      </c>
      <c r="O251" s="91"/>
      <c r="P251" s="237">
        <f>O251*H251</f>
        <v>0</v>
      </c>
      <c r="Q251" s="237">
        <v>0</v>
      </c>
      <c r="R251" s="237">
        <f>Q251*H251</f>
        <v>0</v>
      </c>
      <c r="S251" s="237">
        <v>0</v>
      </c>
      <c r="T251" s="238">
        <f>S251*H251</f>
        <v>0</v>
      </c>
      <c r="U251" s="38"/>
      <c r="V251" s="38"/>
      <c r="W251" s="38"/>
      <c r="X251" s="38"/>
      <c r="Y251" s="38"/>
      <c r="Z251" s="38"/>
      <c r="AA251" s="38"/>
      <c r="AB251" s="38"/>
      <c r="AC251" s="38"/>
      <c r="AD251" s="38"/>
      <c r="AE251" s="38"/>
      <c r="AR251" s="239" t="s">
        <v>157</v>
      </c>
      <c r="AT251" s="239" t="s">
        <v>152</v>
      </c>
      <c r="AU251" s="239" t="s">
        <v>85</v>
      </c>
      <c r="AY251" s="17" t="s">
        <v>150</v>
      </c>
      <c r="BE251" s="240">
        <f>IF(N251="základní",J251,0)</f>
        <v>0</v>
      </c>
      <c r="BF251" s="240">
        <f>IF(N251="snížená",J251,0)</f>
        <v>0</v>
      </c>
      <c r="BG251" s="240">
        <f>IF(N251="zákl. přenesená",J251,0)</f>
        <v>0</v>
      </c>
      <c r="BH251" s="240">
        <f>IF(N251="sníž. přenesená",J251,0)</f>
        <v>0</v>
      </c>
      <c r="BI251" s="240">
        <f>IF(N251="nulová",J251,0)</f>
        <v>0</v>
      </c>
      <c r="BJ251" s="17" t="s">
        <v>21</v>
      </c>
      <c r="BK251" s="240">
        <f>ROUND(I251*H251,2)</f>
        <v>0</v>
      </c>
      <c r="BL251" s="17" t="s">
        <v>157</v>
      </c>
      <c r="BM251" s="239" t="s">
        <v>324</v>
      </c>
    </row>
    <row r="252" s="2" customFormat="1">
      <c r="A252" s="38"/>
      <c r="B252" s="39"/>
      <c r="C252" s="40"/>
      <c r="D252" s="241" t="s">
        <v>159</v>
      </c>
      <c r="E252" s="40"/>
      <c r="F252" s="242" t="s">
        <v>325</v>
      </c>
      <c r="G252" s="40"/>
      <c r="H252" s="40"/>
      <c r="I252" s="243"/>
      <c r="J252" s="40"/>
      <c r="K252" s="40"/>
      <c r="L252" s="44"/>
      <c r="M252" s="244"/>
      <c r="N252" s="245"/>
      <c r="O252" s="91"/>
      <c r="P252" s="91"/>
      <c r="Q252" s="91"/>
      <c r="R252" s="91"/>
      <c r="S252" s="91"/>
      <c r="T252" s="92"/>
      <c r="U252" s="38"/>
      <c r="V252" s="38"/>
      <c r="W252" s="38"/>
      <c r="X252" s="38"/>
      <c r="Y252" s="38"/>
      <c r="Z252" s="38"/>
      <c r="AA252" s="38"/>
      <c r="AB252" s="38"/>
      <c r="AC252" s="38"/>
      <c r="AD252" s="38"/>
      <c r="AE252" s="38"/>
      <c r="AT252" s="17" t="s">
        <v>159</v>
      </c>
      <c r="AU252" s="17" t="s">
        <v>85</v>
      </c>
    </row>
    <row r="253" s="2" customFormat="1">
      <c r="A253" s="38"/>
      <c r="B253" s="39"/>
      <c r="C253" s="40"/>
      <c r="D253" s="241" t="s">
        <v>161</v>
      </c>
      <c r="E253" s="40"/>
      <c r="F253" s="246" t="s">
        <v>326</v>
      </c>
      <c r="G253" s="40"/>
      <c r="H253" s="40"/>
      <c r="I253" s="243"/>
      <c r="J253" s="40"/>
      <c r="K253" s="40"/>
      <c r="L253" s="44"/>
      <c r="M253" s="244"/>
      <c r="N253" s="245"/>
      <c r="O253" s="91"/>
      <c r="P253" s="91"/>
      <c r="Q253" s="91"/>
      <c r="R253" s="91"/>
      <c r="S253" s="91"/>
      <c r="T253" s="92"/>
      <c r="U253" s="38"/>
      <c r="V253" s="38"/>
      <c r="W253" s="38"/>
      <c r="X253" s="38"/>
      <c r="Y253" s="38"/>
      <c r="Z253" s="38"/>
      <c r="AA253" s="38"/>
      <c r="AB253" s="38"/>
      <c r="AC253" s="38"/>
      <c r="AD253" s="38"/>
      <c r="AE253" s="38"/>
      <c r="AT253" s="17" t="s">
        <v>161</v>
      </c>
      <c r="AU253" s="17" t="s">
        <v>85</v>
      </c>
    </row>
    <row r="254" s="14" customFormat="1">
      <c r="A254" s="14"/>
      <c r="B254" s="258"/>
      <c r="C254" s="259"/>
      <c r="D254" s="241" t="s">
        <v>169</v>
      </c>
      <c r="E254" s="260" t="s">
        <v>1</v>
      </c>
      <c r="F254" s="261" t="s">
        <v>327</v>
      </c>
      <c r="G254" s="259"/>
      <c r="H254" s="260" t="s">
        <v>1</v>
      </c>
      <c r="I254" s="262"/>
      <c r="J254" s="259"/>
      <c r="K254" s="259"/>
      <c r="L254" s="263"/>
      <c r="M254" s="264"/>
      <c r="N254" s="265"/>
      <c r="O254" s="265"/>
      <c r="P254" s="265"/>
      <c r="Q254" s="265"/>
      <c r="R254" s="265"/>
      <c r="S254" s="265"/>
      <c r="T254" s="266"/>
      <c r="U254" s="14"/>
      <c r="V254" s="14"/>
      <c r="W254" s="14"/>
      <c r="X254" s="14"/>
      <c r="Y254" s="14"/>
      <c r="Z254" s="14"/>
      <c r="AA254" s="14"/>
      <c r="AB254" s="14"/>
      <c r="AC254" s="14"/>
      <c r="AD254" s="14"/>
      <c r="AE254" s="14"/>
      <c r="AT254" s="267" t="s">
        <v>169</v>
      </c>
      <c r="AU254" s="267" t="s">
        <v>85</v>
      </c>
      <c r="AV254" s="14" t="s">
        <v>21</v>
      </c>
      <c r="AW254" s="14" t="s">
        <v>34</v>
      </c>
      <c r="AX254" s="14" t="s">
        <v>77</v>
      </c>
      <c r="AY254" s="267" t="s">
        <v>150</v>
      </c>
    </row>
    <row r="255" s="13" customFormat="1">
      <c r="A255" s="13"/>
      <c r="B255" s="247"/>
      <c r="C255" s="248"/>
      <c r="D255" s="241" t="s">
        <v>169</v>
      </c>
      <c r="E255" s="249" t="s">
        <v>1</v>
      </c>
      <c r="F255" s="250" t="s">
        <v>328</v>
      </c>
      <c r="G255" s="248"/>
      <c r="H255" s="251">
        <v>72</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169</v>
      </c>
      <c r="AU255" s="257" t="s">
        <v>85</v>
      </c>
      <c r="AV255" s="13" t="s">
        <v>85</v>
      </c>
      <c r="AW255" s="13" t="s">
        <v>34</v>
      </c>
      <c r="AX255" s="13" t="s">
        <v>77</v>
      </c>
      <c r="AY255" s="257" t="s">
        <v>150</v>
      </c>
    </row>
    <row r="256" s="15" customFormat="1">
      <c r="A256" s="15"/>
      <c r="B256" s="268"/>
      <c r="C256" s="269"/>
      <c r="D256" s="241" t="s">
        <v>169</v>
      </c>
      <c r="E256" s="270" t="s">
        <v>1</v>
      </c>
      <c r="F256" s="271" t="s">
        <v>188</v>
      </c>
      <c r="G256" s="269"/>
      <c r="H256" s="272">
        <v>72</v>
      </c>
      <c r="I256" s="273"/>
      <c r="J256" s="269"/>
      <c r="K256" s="269"/>
      <c r="L256" s="274"/>
      <c r="M256" s="275"/>
      <c r="N256" s="276"/>
      <c r="O256" s="276"/>
      <c r="P256" s="276"/>
      <c r="Q256" s="276"/>
      <c r="R256" s="276"/>
      <c r="S256" s="276"/>
      <c r="T256" s="277"/>
      <c r="U256" s="15"/>
      <c r="V256" s="15"/>
      <c r="W256" s="15"/>
      <c r="X256" s="15"/>
      <c r="Y256" s="15"/>
      <c r="Z256" s="15"/>
      <c r="AA256" s="15"/>
      <c r="AB256" s="15"/>
      <c r="AC256" s="15"/>
      <c r="AD256" s="15"/>
      <c r="AE256" s="15"/>
      <c r="AT256" s="278" t="s">
        <v>169</v>
      </c>
      <c r="AU256" s="278" t="s">
        <v>85</v>
      </c>
      <c r="AV256" s="15" t="s">
        <v>157</v>
      </c>
      <c r="AW256" s="15" t="s">
        <v>34</v>
      </c>
      <c r="AX256" s="15" t="s">
        <v>21</v>
      </c>
      <c r="AY256" s="278" t="s">
        <v>150</v>
      </c>
    </row>
    <row r="257" s="2" customFormat="1" ht="24.15" customHeight="1">
      <c r="A257" s="38"/>
      <c r="B257" s="39"/>
      <c r="C257" s="228" t="s">
        <v>329</v>
      </c>
      <c r="D257" s="228" t="s">
        <v>152</v>
      </c>
      <c r="E257" s="229" t="s">
        <v>330</v>
      </c>
      <c r="F257" s="230" t="s">
        <v>331</v>
      </c>
      <c r="G257" s="231" t="s">
        <v>207</v>
      </c>
      <c r="H257" s="232">
        <v>5.702</v>
      </c>
      <c r="I257" s="233"/>
      <c r="J257" s="234">
        <f>ROUND(I257*H257,2)</f>
        <v>0</v>
      </c>
      <c r="K257" s="230" t="s">
        <v>156</v>
      </c>
      <c r="L257" s="44"/>
      <c r="M257" s="235" t="s">
        <v>1</v>
      </c>
      <c r="N257" s="236" t="s">
        <v>42</v>
      </c>
      <c r="O257" s="91"/>
      <c r="P257" s="237">
        <f>O257*H257</f>
        <v>0</v>
      </c>
      <c r="Q257" s="237">
        <v>1.0597380000000001</v>
      </c>
      <c r="R257" s="237">
        <f>Q257*H257</f>
        <v>6.0426260760000003</v>
      </c>
      <c r="S257" s="237">
        <v>0</v>
      </c>
      <c r="T257" s="238">
        <f>S257*H257</f>
        <v>0</v>
      </c>
      <c r="U257" s="38"/>
      <c r="V257" s="38"/>
      <c r="W257" s="38"/>
      <c r="X257" s="38"/>
      <c r="Y257" s="38"/>
      <c r="Z257" s="38"/>
      <c r="AA257" s="38"/>
      <c r="AB257" s="38"/>
      <c r="AC257" s="38"/>
      <c r="AD257" s="38"/>
      <c r="AE257" s="38"/>
      <c r="AR257" s="239" t="s">
        <v>157</v>
      </c>
      <c r="AT257" s="239" t="s">
        <v>152</v>
      </c>
      <c r="AU257" s="239" t="s">
        <v>85</v>
      </c>
      <c r="AY257" s="17" t="s">
        <v>150</v>
      </c>
      <c r="BE257" s="240">
        <f>IF(N257="základní",J257,0)</f>
        <v>0</v>
      </c>
      <c r="BF257" s="240">
        <f>IF(N257="snížená",J257,0)</f>
        <v>0</v>
      </c>
      <c r="BG257" s="240">
        <f>IF(N257="zákl. přenesená",J257,0)</f>
        <v>0</v>
      </c>
      <c r="BH257" s="240">
        <f>IF(N257="sníž. přenesená",J257,0)</f>
        <v>0</v>
      </c>
      <c r="BI257" s="240">
        <f>IF(N257="nulová",J257,0)</f>
        <v>0</v>
      </c>
      <c r="BJ257" s="17" t="s">
        <v>21</v>
      </c>
      <c r="BK257" s="240">
        <f>ROUND(I257*H257,2)</f>
        <v>0</v>
      </c>
      <c r="BL257" s="17" t="s">
        <v>157</v>
      </c>
      <c r="BM257" s="239" t="s">
        <v>332</v>
      </c>
    </row>
    <row r="258" s="2" customFormat="1">
      <c r="A258" s="38"/>
      <c r="B258" s="39"/>
      <c r="C258" s="40"/>
      <c r="D258" s="241" t="s">
        <v>159</v>
      </c>
      <c r="E258" s="40"/>
      <c r="F258" s="242" t="s">
        <v>333</v>
      </c>
      <c r="G258" s="40"/>
      <c r="H258" s="40"/>
      <c r="I258" s="243"/>
      <c r="J258" s="40"/>
      <c r="K258" s="40"/>
      <c r="L258" s="44"/>
      <c r="M258" s="244"/>
      <c r="N258" s="245"/>
      <c r="O258" s="91"/>
      <c r="P258" s="91"/>
      <c r="Q258" s="91"/>
      <c r="R258" s="91"/>
      <c r="S258" s="91"/>
      <c r="T258" s="92"/>
      <c r="U258" s="38"/>
      <c r="V258" s="38"/>
      <c r="W258" s="38"/>
      <c r="X258" s="38"/>
      <c r="Y258" s="38"/>
      <c r="Z258" s="38"/>
      <c r="AA258" s="38"/>
      <c r="AB258" s="38"/>
      <c r="AC258" s="38"/>
      <c r="AD258" s="38"/>
      <c r="AE258" s="38"/>
      <c r="AT258" s="17" t="s">
        <v>159</v>
      </c>
      <c r="AU258" s="17" t="s">
        <v>85</v>
      </c>
    </row>
    <row r="259" s="2" customFormat="1">
      <c r="A259" s="38"/>
      <c r="B259" s="39"/>
      <c r="C259" s="40"/>
      <c r="D259" s="241" t="s">
        <v>161</v>
      </c>
      <c r="E259" s="40"/>
      <c r="F259" s="246" t="s">
        <v>334</v>
      </c>
      <c r="G259" s="40"/>
      <c r="H259" s="40"/>
      <c r="I259" s="243"/>
      <c r="J259" s="40"/>
      <c r="K259" s="40"/>
      <c r="L259" s="44"/>
      <c r="M259" s="244"/>
      <c r="N259" s="245"/>
      <c r="O259" s="91"/>
      <c r="P259" s="91"/>
      <c r="Q259" s="91"/>
      <c r="R259" s="91"/>
      <c r="S259" s="91"/>
      <c r="T259" s="92"/>
      <c r="U259" s="38"/>
      <c r="V259" s="38"/>
      <c r="W259" s="38"/>
      <c r="X259" s="38"/>
      <c r="Y259" s="38"/>
      <c r="Z259" s="38"/>
      <c r="AA259" s="38"/>
      <c r="AB259" s="38"/>
      <c r="AC259" s="38"/>
      <c r="AD259" s="38"/>
      <c r="AE259" s="38"/>
      <c r="AT259" s="17" t="s">
        <v>161</v>
      </c>
      <c r="AU259" s="17" t="s">
        <v>85</v>
      </c>
    </row>
    <row r="260" s="14" customFormat="1">
      <c r="A260" s="14"/>
      <c r="B260" s="258"/>
      <c r="C260" s="259"/>
      <c r="D260" s="241" t="s">
        <v>169</v>
      </c>
      <c r="E260" s="260" t="s">
        <v>1</v>
      </c>
      <c r="F260" s="261" t="s">
        <v>335</v>
      </c>
      <c r="G260" s="259"/>
      <c r="H260" s="260" t="s">
        <v>1</v>
      </c>
      <c r="I260" s="262"/>
      <c r="J260" s="259"/>
      <c r="K260" s="259"/>
      <c r="L260" s="263"/>
      <c r="M260" s="264"/>
      <c r="N260" s="265"/>
      <c r="O260" s="265"/>
      <c r="P260" s="265"/>
      <c r="Q260" s="265"/>
      <c r="R260" s="265"/>
      <c r="S260" s="265"/>
      <c r="T260" s="266"/>
      <c r="U260" s="14"/>
      <c r="V260" s="14"/>
      <c r="W260" s="14"/>
      <c r="X260" s="14"/>
      <c r="Y260" s="14"/>
      <c r="Z260" s="14"/>
      <c r="AA260" s="14"/>
      <c r="AB260" s="14"/>
      <c r="AC260" s="14"/>
      <c r="AD260" s="14"/>
      <c r="AE260" s="14"/>
      <c r="AT260" s="267" t="s">
        <v>169</v>
      </c>
      <c r="AU260" s="267" t="s">
        <v>85</v>
      </c>
      <c r="AV260" s="14" t="s">
        <v>21</v>
      </c>
      <c r="AW260" s="14" t="s">
        <v>34</v>
      </c>
      <c r="AX260" s="14" t="s">
        <v>77</v>
      </c>
      <c r="AY260" s="267" t="s">
        <v>150</v>
      </c>
    </row>
    <row r="261" s="13" customFormat="1">
      <c r="A261" s="13"/>
      <c r="B261" s="247"/>
      <c r="C261" s="248"/>
      <c r="D261" s="241" t="s">
        <v>169</v>
      </c>
      <c r="E261" s="249" t="s">
        <v>1</v>
      </c>
      <c r="F261" s="250" t="s">
        <v>336</v>
      </c>
      <c r="G261" s="248"/>
      <c r="H261" s="251">
        <v>5.702</v>
      </c>
      <c r="I261" s="252"/>
      <c r="J261" s="248"/>
      <c r="K261" s="248"/>
      <c r="L261" s="253"/>
      <c r="M261" s="254"/>
      <c r="N261" s="255"/>
      <c r="O261" s="255"/>
      <c r="P261" s="255"/>
      <c r="Q261" s="255"/>
      <c r="R261" s="255"/>
      <c r="S261" s="255"/>
      <c r="T261" s="256"/>
      <c r="U261" s="13"/>
      <c r="V261" s="13"/>
      <c r="W261" s="13"/>
      <c r="X261" s="13"/>
      <c r="Y261" s="13"/>
      <c r="Z261" s="13"/>
      <c r="AA261" s="13"/>
      <c r="AB261" s="13"/>
      <c r="AC261" s="13"/>
      <c r="AD261" s="13"/>
      <c r="AE261" s="13"/>
      <c r="AT261" s="257" t="s">
        <v>169</v>
      </c>
      <c r="AU261" s="257" t="s">
        <v>85</v>
      </c>
      <c r="AV261" s="13" t="s">
        <v>85</v>
      </c>
      <c r="AW261" s="13" t="s">
        <v>34</v>
      </c>
      <c r="AX261" s="13" t="s">
        <v>77</v>
      </c>
      <c r="AY261" s="257" t="s">
        <v>150</v>
      </c>
    </row>
    <row r="262" s="15" customFormat="1">
      <c r="A262" s="15"/>
      <c r="B262" s="268"/>
      <c r="C262" s="269"/>
      <c r="D262" s="241" t="s">
        <v>169</v>
      </c>
      <c r="E262" s="270" t="s">
        <v>1</v>
      </c>
      <c r="F262" s="271" t="s">
        <v>188</v>
      </c>
      <c r="G262" s="269"/>
      <c r="H262" s="272">
        <v>5.702</v>
      </c>
      <c r="I262" s="273"/>
      <c r="J262" s="269"/>
      <c r="K262" s="269"/>
      <c r="L262" s="274"/>
      <c r="M262" s="275"/>
      <c r="N262" s="276"/>
      <c r="O262" s="276"/>
      <c r="P262" s="276"/>
      <c r="Q262" s="276"/>
      <c r="R262" s="276"/>
      <c r="S262" s="276"/>
      <c r="T262" s="277"/>
      <c r="U262" s="15"/>
      <c r="V262" s="15"/>
      <c r="W262" s="15"/>
      <c r="X262" s="15"/>
      <c r="Y262" s="15"/>
      <c r="Z262" s="15"/>
      <c r="AA262" s="15"/>
      <c r="AB262" s="15"/>
      <c r="AC262" s="15"/>
      <c r="AD262" s="15"/>
      <c r="AE262" s="15"/>
      <c r="AT262" s="278" t="s">
        <v>169</v>
      </c>
      <c r="AU262" s="278" t="s">
        <v>85</v>
      </c>
      <c r="AV262" s="15" t="s">
        <v>157</v>
      </c>
      <c r="AW262" s="15" t="s">
        <v>34</v>
      </c>
      <c r="AX262" s="15" t="s">
        <v>21</v>
      </c>
      <c r="AY262" s="278" t="s">
        <v>150</v>
      </c>
    </row>
    <row r="263" s="2" customFormat="1" ht="24.15" customHeight="1">
      <c r="A263" s="38"/>
      <c r="B263" s="39"/>
      <c r="C263" s="228" t="s">
        <v>337</v>
      </c>
      <c r="D263" s="228" t="s">
        <v>152</v>
      </c>
      <c r="E263" s="229" t="s">
        <v>338</v>
      </c>
      <c r="F263" s="230" t="s">
        <v>339</v>
      </c>
      <c r="G263" s="231" t="s">
        <v>155</v>
      </c>
      <c r="H263" s="232">
        <v>2</v>
      </c>
      <c r="I263" s="233"/>
      <c r="J263" s="234">
        <f>ROUND(I263*H263,2)</f>
        <v>0</v>
      </c>
      <c r="K263" s="230" t="s">
        <v>156</v>
      </c>
      <c r="L263" s="44"/>
      <c r="M263" s="235" t="s">
        <v>1</v>
      </c>
      <c r="N263" s="236" t="s">
        <v>42</v>
      </c>
      <c r="O263" s="91"/>
      <c r="P263" s="237">
        <f>O263*H263</f>
        <v>0</v>
      </c>
      <c r="Q263" s="237">
        <v>1.031199</v>
      </c>
      <c r="R263" s="237">
        <f>Q263*H263</f>
        <v>2.062398</v>
      </c>
      <c r="S263" s="237">
        <v>0</v>
      </c>
      <c r="T263" s="238">
        <f>S263*H263</f>
        <v>0</v>
      </c>
      <c r="U263" s="38"/>
      <c r="V263" s="38"/>
      <c r="W263" s="38"/>
      <c r="X263" s="38"/>
      <c r="Y263" s="38"/>
      <c r="Z263" s="38"/>
      <c r="AA263" s="38"/>
      <c r="AB263" s="38"/>
      <c r="AC263" s="38"/>
      <c r="AD263" s="38"/>
      <c r="AE263" s="38"/>
      <c r="AR263" s="239" t="s">
        <v>157</v>
      </c>
      <c r="AT263" s="239" t="s">
        <v>152</v>
      </c>
      <c r="AU263" s="239" t="s">
        <v>85</v>
      </c>
      <c r="AY263" s="17" t="s">
        <v>150</v>
      </c>
      <c r="BE263" s="240">
        <f>IF(N263="základní",J263,0)</f>
        <v>0</v>
      </c>
      <c r="BF263" s="240">
        <f>IF(N263="snížená",J263,0)</f>
        <v>0</v>
      </c>
      <c r="BG263" s="240">
        <f>IF(N263="zákl. přenesená",J263,0)</f>
        <v>0</v>
      </c>
      <c r="BH263" s="240">
        <f>IF(N263="sníž. přenesená",J263,0)</f>
        <v>0</v>
      </c>
      <c r="BI263" s="240">
        <f>IF(N263="nulová",J263,0)</f>
        <v>0</v>
      </c>
      <c r="BJ263" s="17" t="s">
        <v>21</v>
      </c>
      <c r="BK263" s="240">
        <f>ROUND(I263*H263,2)</f>
        <v>0</v>
      </c>
      <c r="BL263" s="17" t="s">
        <v>157</v>
      </c>
      <c r="BM263" s="239" t="s">
        <v>340</v>
      </c>
    </row>
    <row r="264" s="2" customFormat="1">
      <c r="A264" s="38"/>
      <c r="B264" s="39"/>
      <c r="C264" s="40"/>
      <c r="D264" s="241" t="s">
        <v>159</v>
      </c>
      <c r="E264" s="40"/>
      <c r="F264" s="242" t="s">
        <v>341</v>
      </c>
      <c r="G264" s="40"/>
      <c r="H264" s="40"/>
      <c r="I264" s="243"/>
      <c r="J264" s="40"/>
      <c r="K264" s="40"/>
      <c r="L264" s="44"/>
      <c r="M264" s="244"/>
      <c r="N264" s="245"/>
      <c r="O264" s="91"/>
      <c r="P264" s="91"/>
      <c r="Q264" s="91"/>
      <c r="R264" s="91"/>
      <c r="S264" s="91"/>
      <c r="T264" s="92"/>
      <c r="U264" s="38"/>
      <c r="V264" s="38"/>
      <c r="W264" s="38"/>
      <c r="X264" s="38"/>
      <c r="Y264" s="38"/>
      <c r="Z264" s="38"/>
      <c r="AA264" s="38"/>
      <c r="AB264" s="38"/>
      <c r="AC264" s="38"/>
      <c r="AD264" s="38"/>
      <c r="AE264" s="38"/>
      <c r="AT264" s="17" t="s">
        <v>159</v>
      </c>
      <c r="AU264" s="17" t="s">
        <v>85</v>
      </c>
    </row>
    <row r="265" s="2" customFormat="1">
      <c r="A265" s="38"/>
      <c r="B265" s="39"/>
      <c r="C265" s="40"/>
      <c r="D265" s="241" t="s">
        <v>161</v>
      </c>
      <c r="E265" s="40"/>
      <c r="F265" s="246" t="s">
        <v>342</v>
      </c>
      <c r="G265" s="40"/>
      <c r="H265" s="40"/>
      <c r="I265" s="243"/>
      <c r="J265" s="40"/>
      <c r="K265" s="40"/>
      <c r="L265" s="44"/>
      <c r="M265" s="244"/>
      <c r="N265" s="245"/>
      <c r="O265" s="91"/>
      <c r="P265" s="91"/>
      <c r="Q265" s="91"/>
      <c r="R265" s="91"/>
      <c r="S265" s="91"/>
      <c r="T265" s="92"/>
      <c r="U265" s="38"/>
      <c r="V265" s="38"/>
      <c r="W265" s="38"/>
      <c r="X265" s="38"/>
      <c r="Y265" s="38"/>
      <c r="Z265" s="38"/>
      <c r="AA265" s="38"/>
      <c r="AB265" s="38"/>
      <c r="AC265" s="38"/>
      <c r="AD265" s="38"/>
      <c r="AE265" s="38"/>
      <c r="AT265" s="17" t="s">
        <v>161</v>
      </c>
      <c r="AU265" s="17" t="s">
        <v>85</v>
      </c>
    </row>
    <row r="266" s="14" customFormat="1">
      <c r="A266" s="14"/>
      <c r="B266" s="258"/>
      <c r="C266" s="259"/>
      <c r="D266" s="241" t="s">
        <v>169</v>
      </c>
      <c r="E266" s="260" t="s">
        <v>1</v>
      </c>
      <c r="F266" s="261" t="s">
        <v>343</v>
      </c>
      <c r="G266" s="259"/>
      <c r="H266" s="260" t="s">
        <v>1</v>
      </c>
      <c r="I266" s="262"/>
      <c r="J266" s="259"/>
      <c r="K266" s="259"/>
      <c r="L266" s="263"/>
      <c r="M266" s="264"/>
      <c r="N266" s="265"/>
      <c r="O266" s="265"/>
      <c r="P266" s="265"/>
      <c r="Q266" s="265"/>
      <c r="R266" s="265"/>
      <c r="S266" s="265"/>
      <c r="T266" s="266"/>
      <c r="U266" s="14"/>
      <c r="V266" s="14"/>
      <c r="W266" s="14"/>
      <c r="X266" s="14"/>
      <c r="Y266" s="14"/>
      <c r="Z266" s="14"/>
      <c r="AA266" s="14"/>
      <c r="AB266" s="14"/>
      <c r="AC266" s="14"/>
      <c r="AD266" s="14"/>
      <c r="AE266" s="14"/>
      <c r="AT266" s="267" t="s">
        <v>169</v>
      </c>
      <c r="AU266" s="267" t="s">
        <v>85</v>
      </c>
      <c r="AV266" s="14" t="s">
        <v>21</v>
      </c>
      <c r="AW266" s="14" t="s">
        <v>34</v>
      </c>
      <c r="AX266" s="14" t="s">
        <v>77</v>
      </c>
      <c r="AY266" s="267" t="s">
        <v>150</v>
      </c>
    </row>
    <row r="267" s="13" customFormat="1">
      <c r="A267" s="13"/>
      <c r="B267" s="247"/>
      <c r="C267" s="248"/>
      <c r="D267" s="241" t="s">
        <v>169</v>
      </c>
      <c r="E267" s="249" t="s">
        <v>1</v>
      </c>
      <c r="F267" s="250" t="s">
        <v>344</v>
      </c>
      <c r="G267" s="248"/>
      <c r="H267" s="251">
        <v>2</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169</v>
      </c>
      <c r="AU267" s="257" t="s">
        <v>85</v>
      </c>
      <c r="AV267" s="13" t="s">
        <v>85</v>
      </c>
      <c r="AW267" s="13" t="s">
        <v>34</v>
      </c>
      <c r="AX267" s="13" t="s">
        <v>77</v>
      </c>
      <c r="AY267" s="257" t="s">
        <v>150</v>
      </c>
    </row>
    <row r="268" s="15" customFormat="1">
      <c r="A268" s="15"/>
      <c r="B268" s="268"/>
      <c r="C268" s="269"/>
      <c r="D268" s="241" t="s">
        <v>169</v>
      </c>
      <c r="E268" s="270" t="s">
        <v>1</v>
      </c>
      <c r="F268" s="271" t="s">
        <v>188</v>
      </c>
      <c r="G268" s="269"/>
      <c r="H268" s="272">
        <v>2</v>
      </c>
      <c r="I268" s="273"/>
      <c r="J268" s="269"/>
      <c r="K268" s="269"/>
      <c r="L268" s="274"/>
      <c r="M268" s="275"/>
      <c r="N268" s="276"/>
      <c r="O268" s="276"/>
      <c r="P268" s="276"/>
      <c r="Q268" s="276"/>
      <c r="R268" s="276"/>
      <c r="S268" s="276"/>
      <c r="T268" s="277"/>
      <c r="U268" s="15"/>
      <c r="V268" s="15"/>
      <c r="W268" s="15"/>
      <c r="X268" s="15"/>
      <c r="Y268" s="15"/>
      <c r="Z268" s="15"/>
      <c r="AA268" s="15"/>
      <c r="AB268" s="15"/>
      <c r="AC268" s="15"/>
      <c r="AD268" s="15"/>
      <c r="AE268" s="15"/>
      <c r="AT268" s="278" t="s">
        <v>169</v>
      </c>
      <c r="AU268" s="278" t="s">
        <v>85</v>
      </c>
      <c r="AV268" s="15" t="s">
        <v>157</v>
      </c>
      <c r="AW268" s="15" t="s">
        <v>34</v>
      </c>
      <c r="AX268" s="15" t="s">
        <v>21</v>
      </c>
      <c r="AY268" s="278" t="s">
        <v>150</v>
      </c>
    </row>
    <row r="269" s="12" customFormat="1" ht="22.8" customHeight="1">
      <c r="A269" s="12"/>
      <c r="B269" s="212"/>
      <c r="C269" s="213"/>
      <c r="D269" s="214" t="s">
        <v>76</v>
      </c>
      <c r="E269" s="226" t="s">
        <v>199</v>
      </c>
      <c r="F269" s="226" t="s">
        <v>345</v>
      </c>
      <c r="G269" s="213"/>
      <c r="H269" s="213"/>
      <c r="I269" s="216"/>
      <c r="J269" s="227">
        <f>BK269</f>
        <v>0</v>
      </c>
      <c r="K269" s="213"/>
      <c r="L269" s="218"/>
      <c r="M269" s="219"/>
      <c r="N269" s="220"/>
      <c r="O269" s="220"/>
      <c r="P269" s="221">
        <f>SUM(P270:P289)</f>
        <v>0</v>
      </c>
      <c r="Q269" s="220"/>
      <c r="R269" s="221">
        <f>SUM(R270:R289)</f>
        <v>8.641321657999999</v>
      </c>
      <c r="S269" s="220"/>
      <c r="T269" s="222">
        <f>SUM(T270:T289)</f>
        <v>9.8055000000000003</v>
      </c>
      <c r="U269" s="12"/>
      <c r="V269" s="12"/>
      <c r="W269" s="12"/>
      <c r="X269" s="12"/>
      <c r="Y269" s="12"/>
      <c r="Z269" s="12"/>
      <c r="AA269" s="12"/>
      <c r="AB269" s="12"/>
      <c r="AC269" s="12"/>
      <c r="AD269" s="12"/>
      <c r="AE269" s="12"/>
      <c r="AR269" s="223" t="s">
        <v>21</v>
      </c>
      <c r="AT269" s="224" t="s">
        <v>76</v>
      </c>
      <c r="AU269" s="224" t="s">
        <v>21</v>
      </c>
      <c r="AY269" s="223" t="s">
        <v>150</v>
      </c>
      <c r="BK269" s="225">
        <f>SUM(BK270:BK289)</f>
        <v>0</v>
      </c>
    </row>
    <row r="270" s="2" customFormat="1" ht="24.15" customHeight="1">
      <c r="A270" s="38"/>
      <c r="B270" s="39"/>
      <c r="C270" s="228" t="s">
        <v>346</v>
      </c>
      <c r="D270" s="228" t="s">
        <v>152</v>
      </c>
      <c r="E270" s="229" t="s">
        <v>347</v>
      </c>
      <c r="F270" s="230" t="s">
        <v>348</v>
      </c>
      <c r="G270" s="231" t="s">
        <v>155</v>
      </c>
      <c r="H270" s="232">
        <v>112</v>
      </c>
      <c r="I270" s="233"/>
      <c r="J270" s="234">
        <f>ROUND(I270*H270,2)</f>
        <v>0</v>
      </c>
      <c r="K270" s="230" t="s">
        <v>156</v>
      </c>
      <c r="L270" s="44"/>
      <c r="M270" s="235" t="s">
        <v>1</v>
      </c>
      <c r="N270" s="236" t="s">
        <v>42</v>
      </c>
      <c r="O270" s="91"/>
      <c r="P270" s="237">
        <f>O270*H270</f>
        <v>0</v>
      </c>
      <c r="Q270" s="237">
        <v>0.065696699999999997</v>
      </c>
      <c r="R270" s="237">
        <f>Q270*H270</f>
        <v>7.3580303999999996</v>
      </c>
      <c r="S270" s="237">
        <v>0.074999999999999997</v>
      </c>
      <c r="T270" s="238">
        <f>S270*H270</f>
        <v>8.4000000000000004</v>
      </c>
      <c r="U270" s="38"/>
      <c r="V270" s="38"/>
      <c r="W270" s="38"/>
      <c r="X270" s="38"/>
      <c r="Y270" s="38"/>
      <c r="Z270" s="38"/>
      <c r="AA270" s="38"/>
      <c r="AB270" s="38"/>
      <c r="AC270" s="38"/>
      <c r="AD270" s="38"/>
      <c r="AE270" s="38"/>
      <c r="AR270" s="239" t="s">
        <v>157</v>
      </c>
      <c r="AT270" s="239" t="s">
        <v>152</v>
      </c>
      <c r="AU270" s="239" t="s">
        <v>85</v>
      </c>
      <c r="AY270" s="17" t="s">
        <v>150</v>
      </c>
      <c r="BE270" s="240">
        <f>IF(N270="základní",J270,0)</f>
        <v>0</v>
      </c>
      <c r="BF270" s="240">
        <f>IF(N270="snížená",J270,0)</f>
        <v>0</v>
      </c>
      <c r="BG270" s="240">
        <f>IF(N270="zákl. přenesená",J270,0)</f>
        <v>0</v>
      </c>
      <c r="BH270" s="240">
        <f>IF(N270="sníž. přenesená",J270,0)</f>
        <v>0</v>
      </c>
      <c r="BI270" s="240">
        <f>IF(N270="nulová",J270,0)</f>
        <v>0</v>
      </c>
      <c r="BJ270" s="17" t="s">
        <v>21</v>
      </c>
      <c r="BK270" s="240">
        <f>ROUND(I270*H270,2)</f>
        <v>0</v>
      </c>
      <c r="BL270" s="17" t="s">
        <v>157</v>
      </c>
      <c r="BM270" s="239" t="s">
        <v>349</v>
      </c>
    </row>
    <row r="271" s="2" customFormat="1">
      <c r="A271" s="38"/>
      <c r="B271" s="39"/>
      <c r="C271" s="40"/>
      <c r="D271" s="241" t="s">
        <v>159</v>
      </c>
      <c r="E271" s="40"/>
      <c r="F271" s="242" t="s">
        <v>350</v>
      </c>
      <c r="G271" s="40"/>
      <c r="H271" s="40"/>
      <c r="I271" s="243"/>
      <c r="J271" s="40"/>
      <c r="K271" s="40"/>
      <c r="L271" s="44"/>
      <c r="M271" s="244"/>
      <c r="N271" s="245"/>
      <c r="O271" s="91"/>
      <c r="P271" s="91"/>
      <c r="Q271" s="91"/>
      <c r="R271" s="91"/>
      <c r="S271" s="91"/>
      <c r="T271" s="92"/>
      <c r="U271" s="38"/>
      <c r="V271" s="38"/>
      <c r="W271" s="38"/>
      <c r="X271" s="38"/>
      <c r="Y271" s="38"/>
      <c r="Z271" s="38"/>
      <c r="AA271" s="38"/>
      <c r="AB271" s="38"/>
      <c r="AC271" s="38"/>
      <c r="AD271" s="38"/>
      <c r="AE271" s="38"/>
      <c r="AT271" s="17" t="s">
        <v>159</v>
      </c>
      <c r="AU271" s="17" t="s">
        <v>85</v>
      </c>
    </row>
    <row r="272" s="2" customFormat="1">
      <c r="A272" s="38"/>
      <c r="B272" s="39"/>
      <c r="C272" s="40"/>
      <c r="D272" s="241" t="s">
        <v>161</v>
      </c>
      <c r="E272" s="40"/>
      <c r="F272" s="246" t="s">
        <v>351</v>
      </c>
      <c r="G272" s="40"/>
      <c r="H272" s="40"/>
      <c r="I272" s="243"/>
      <c r="J272" s="40"/>
      <c r="K272" s="40"/>
      <c r="L272" s="44"/>
      <c r="M272" s="244"/>
      <c r="N272" s="245"/>
      <c r="O272" s="91"/>
      <c r="P272" s="91"/>
      <c r="Q272" s="91"/>
      <c r="R272" s="91"/>
      <c r="S272" s="91"/>
      <c r="T272" s="92"/>
      <c r="U272" s="38"/>
      <c r="V272" s="38"/>
      <c r="W272" s="38"/>
      <c r="X272" s="38"/>
      <c r="Y272" s="38"/>
      <c r="Z272" s="38"/>
      <c r="AA272" s="38"/>
      <c r="AB272" s="38"/>
      <c r="AC272" s="38"/>
      <c r="AD272" s="38"/>
      <c r="AE272" s="38"/>
      <c r="AT272" s="17" t="s">
        <v>161</v>
      </c>
      <c r="AU272" s="17" t="s">
        <v>85</v>
      </c>
    </row>
    <row r="273" s="2" customFormat="1">
      <c r="A273" s="38"/>
      <c r="B273" s="39"/>
      <c r="C273" s="40"/>
      <c r="D273" s="241" t="s">
        <v>177</v>
      </c>
      <c r="E273" s="40"/>
      <c r="F273" s="246" t="s">
        <v>352</v>
      </c>
      <c r="G273" s="40"/>
      <c r="H273" s="40"/>
      <c r="I273" s="243"/>
      <c r="J273" s="40"/>
      <c r="K273" s="40"/>
      <c r="L273" s="44"/>
      <c r="M273" s="244"/>
      <c r="N273" s="245"/>
      <c r="O273" s="91"/>
      <c r="P273" s="91"/>
      <c r="Q273" s="91"/>
      <c r="R273" s="91"/>
      <c r="S273" s="91"/>
      <c r="T273" s="92"/>
      <c r="U273" s="38"/>
      <c r="V273" s="38"/>
      <c r="W273" s="38"/>
      <c r="X273" s="38"/>
      <c r="Y273" s="38"/>
      <c r="Z273" s="38"/>
      <c r="AA273" s="38"/>
      <c r="AB273" s="38"/>
      <c r="AC273" s="38"/>
      <c r="AD273" s="38"/>
      <c r="AE273" s="38"/>
      <c r="AT273" s="17" t="s">
        <v>177</v>
      </c>
      <c r="AU273" s="17" t="s">
        <v>85</v>
      </c>
    </row>
    <row r="274" s="14" customFormat="1">
      <c r="A274" s="14"/>
      <c r="B274" s="258"/>
      <c r="C274" s="259"/>
      <c r="D274" s="241" t="s">
        <v>169</v>
      </c>
      <c r="E274" s="260" t="s">
        <v>1</v>
      </c>
      <c r="F274" s="261" t="s">
        <v>353</v>
      </c>
      <c r="G274" s="259"/>
      <c r="H274" s="260" t="s">
        <v>1</v>
      </c>
      <c r="I274" s="262"/>
      <c r="J274" s="259"/>
      <c r="K274" s="259"/>
      <c r="L274" s="263"/>
      <c r="M274" s="264"/>
      <c r="N274" s="265"/>
      <c r="O274" s="265"/>
      <c r="P274" s="265"/>
      <c r="Q274" s="265"/>
      <c r="R274" s="265"/>
      <c r="S274" s="265"/>
      <c r="T274" s="266"/>
      <c r="U274" s="14"/>
      <c r="V274" s="14"/>
      <c r="W274" s="14"/>
      <c r="X274" s="14"/>
      <c r="Y274" s="14"/>
      <c r="Z274" s="14"/>
      <c r="AA274" s="14"/>
      <c r="AB274" s="14"/>
      <c r="AC274" s="14"/>
      <c r="AD274" s="14"/>
      <c r="AE274" s="14"/>
      <c r="AT274" s="267" t="s">
        <v>169</v>
      </c>
      <c r="AU274" s="267" t="s">
        <v>85</v>
      </c>
      <c r="AV274" s="14" t="s">
        <v>21</v>
      </c>
      <c r="AW274" s="14" t="s">
        <v>34</v>
      </c>
      <c r="AX274" s="14" t="s">
        <v>77</v>
      </c>
      <c r="AY274" s="267" t="s">
        <v>150</v>
      </c>
    </row>
    <row r="275" s="13" customFormat="1">
      <c r="A275" s="13"/>
      <c r="B275" s="247"/>
      <c r="C275" s="248"/>
      <c r="D275" s="241" t="s">
        <v>169</v>
      </c>
      <c r="E275" s="249" t="s">
        <v>1</v>
      </c>
      <c r="F275" s="250" t="s">
        <v>354</v>
      </c>
      <c r="G275" s="248"/>
      <c r="H275" s="251">
        <v>112</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169</v>
      </c>
      <c r="AU275" s="257" t="s">
        <v>85</v>
      </c>
      <c r="AV275" s="13" t="s">
        <v>85</v>
      </c>
      <c r="AW275" s="13" t="s">
        <v>34</v>
      </c>
      <c r="AX275" s="13" t="s">
        <v>77</v>
      </c>
      <c r="AY275" s="257" t="s">
        <v>150</v>
      </c>
    </row>
    <row r="276" s="15" customFormat="1">
      <c r="A276" s="15"/>
      <c r="B276" s="268"/>
      <c r="C276" s="269"/>
      <c r="D276" s="241" t="s">
        <v>169</v>
      </c>
      <c r="E276" s="270" t="s">
        <v>1</v>
      </c>
      <c r="F276" s="271" t="s">
        <v>188</v>
      </c>
      <c r="G276" s="269"/>
      <c r="H276" s="272">
        <v>112</v>
      </c>
      <c r="I276" s="273"/>
      <c r="J276" s="269"/>
      <c r="K276" s="269"/>
      <c r="L276" s="274"/>
      <c r="M276" s="275"/>
      <c r="N276" s="276"/>
      <c r="O276" s="276"/>
      <c r="P276" s="276"/>
      <c r="Q276" s="276"/>
      <c r="R276" s="276"/>
      <c r="S276" s="276"/>
      <c r="T276" s="277"/>
      <c r="U276" s="15"/>
      <c r="V276" s="15"/>
      <c r="W276" s="15"/>
      <c r="X276" s="15"/>
      <c r="Y276" s="15"/>
      <c r="Z276" s="15"/>
      <c r="AA276" s="15"/>
      <c r="AB276" s="15"/>
      <c r="AC276" s="15"/>
      <c r="AD276" s="15"/>
      <c r="AE276" s="15"/>
      <c r="AT276" s="278" t="s">
        <v>169</v>
      </c>
      <c r="AU276" s="278" t="s">
        <v>85</v>
      </c>
      <c r="AV276" s="15" t="s">
        <v>157</v>
      </c>
      <c r="AW276" s="15" t="s">
        <v>34</v>
      </c>
      <c r="AX276" s="15" t="s">
        <v>21</v>
      </c>
      <c r="AY276" s="278" t="s">
        <v>150</v>
      </c>
    </row>
    <row r="277" s="2" customFormat="1" ht="24.15" customHeight="1">
      <c r="A277" s="38"/>
      <c r="B277" s="39"/>
      <c r="C277" s="228" t="s">
        <v>355</v>
      </c>
      <c r="D277" s="228" t="s">
        <v>152</v>
      </c>
      <c r="E277" s="229" t="s">
        <v>356</v>
      </c>
      <c r="F277" s="230" t="s">
        <v>357</v>
      </c>
      <c r="G277" s="231" t="s">
        <v>155</v>
      </c>
      <c r="H277" s="232">
        <v>18.739999999999998</v>
      </c>
      <c r="I277" s="233"/>
      <c r="J277" s="234">
        <f>ROUND(I277*H277,2)</f>
        <v>0</v>
      </c>
      <c r="K277" s="230" t="s">
        <v>156</v>
      </c>
      <c r="L277" s="44"/>
      <c r="M277" s="235" t="s">
        <v>1</v>
      </c>
      <c r="N277" s="236" t="s">
        <v>42</v>
      </c>
      <c r="O277" s="91"/>
      <c r="P277" s="237">
        <f>O277*H277</f>
        <v>0</v>
      </c>
      <c r="Q277" s="237">
        <v>0.066961699999999999</v>
      </c>
      <c r="R277" s="237">
        <f>Q277*H277</f>
        <v>1.254862258</v>
      </c>
      <c r="S277" s="237">
        <v>0.074999999999999997</v>
      </c>
      <c r="T277" s="238">
        <f>S277*H277</f>
        <v>1.4054999999999998</v>
      </c>
      <c r="U277" s="38"/>
      <c r="V277" s="38"/>
      <c r="W277" s="38"/>
      <c r="X277" s="38"/>
      <c r="Y277" s="38"/>
      <c r="Z277" s="38"/>
      <c r="AA277" s="38"/>
      <c r="AB277" s="38"/>
      <c r="AC277" s="38"/>
      <c r="AD277" s="38"/>
      <c r="AE277" s="38"/>
      <c r="AR277" s="239" t="s">
        <v>157</v>
      </c>
      <c r="AT277" s="239" t="s">
        <v>152</v>
      </c>
      <c r="AU277" s="239" t="s">
        <v>85</v>
      </c>
      <c r="AY277" s="17" t="s">
        <v>150</v>
      </c>
      <c r="BE277" s="240">
        <f>IF(N277="základní",J277,0)</f>
        <v>0</v>
      </c>
      <c r="BF277" s="240">
        <f>IF(N277="snížená",J277,0)</f>
        <v>0</v>
      </c>
      <c r="BG277" s="240">
        <f>IF(N277="zákl. přenesená",J277,0)</f>
        <v>0</v>
      </c>
      <c r="BH277" s="240">
        <f>IF(N277="sníž. přenesená",J277,0)</f>
        <v>0</v>
      </c>
      <c r="BI277" s="240">
        <f>IF(N277="nulová",J277,0)</f>
        <v>0</v>
      </c>
      <c r="BJ277" s="17" t="s">
        <v>21</v>
      </c>
      <c r="BK277" s="240">
        <f>ROUND(I277*H277,2)</f>
        <v>0</v>
      </c>
      <c r="BL277" s="17" t="s">
        <v>157</v>
      </c>
      <c r="BM277" s="239" t="s">
        <v>358</v>
      </c>
    </row>
    <row r="278" s="2" customFormat="1">
      <c r="A278" s="38"/>
      <c r="B278" s="39"/>
      <c r="C278" s="40"/>
      <c r="D278" s="241" t="s">
        <v>159</v>
      </c>
      <c r="E278" s="40"/>
      <c r="F278" s="242" t="s">
        <v>359</v>
      </c>
      <c r="G278" s="40"/>
      <c r="H278" s="40"/>
      <c r="I278" s="243"/>
      <c r="J278" s="40"/>
      <c r="K278" s="40"/>
      <c r="L278" s="44"/>
      <c r="M278" s="244"/>
      <c r="N278" s="245"/>
      <c r="O278" s="91"/>
      <c r="P278" s="91"/>
      <c r="Q278" s="91"/>
      <c r="R278" s="91"/>
      <c r="S278" s="91"/>
      <c r="T278" s="92"/>
      <c r="U278" s="38"/>
      <c r="V278" s="38"/>
      <c r="W278" s="38"/>
      <c r="X278" s="38"/>
      <c r="Y278" s="38"/>
      <c r="Z278" s="38"/>
      <c r="AA278" s="38"/>
      <c r="AB278" s="38"/>
      <c r="AC278" s="38"/>
      <c r="AD278" s="38"/>
      <c r="AE278" s="38"/>
      <c r="AT278" s="17" t="s">
        <v>159</v>
      </c>
      <c r="AU278" s="17" t="s">
        <v>85</v>
      </c>
    </row>
    <row r="279" s="2" customFormat="1">
      <c r="A279" s="38"/>
      <c r="B279" s="39"/>
      <c r="C279" s="40"/>
      <c r="D279" s="241" t="s">
        <v>161</v>
      </c>
      <c r="E279" s="40"/>
      <c r="F279" s="246" t="s">
        <v>351</v>
      </c>
      <c r="G279" s="40"/>
      <c r="H279" s="40"/>
      <c r="I279" s="243"/>
      <c r="J279" s="40"/>
      <c r="K279" s="40"/>
      <c r="L279" s="44"/>
      <c r="M279" s="244"/>
      <c r="N279" s="245"/>
      <c r="O279" s="91"/>
      <c r="P279" s="91"/>
      <c r="Q279" s="91"/>
      <c r="R279" s="91"/>
      <c r="S279" s="91"/>
      <c r="T279" s="92"/>
      <c r="U279" s="38"/>
      <c r="V279" s="38"/>
      <c r="W279" s="38"/>
      <c r="X279" s="38"/>
      <c r="Y279" s="38"/>
      <c r="Z279" s="38"/>
      <c r="AA279" s="38"/>
      <c r="AB279" s="38"/>
      <c r="AC279" s="38"/>
      <c r="AD279" s="38"/>
      <c r="AE279" s="38"/>
      <c r="AT279" s="17" t="s">
        <v>161</v>
      </c>
      <c r="AU279" s="17" t="s">
        <v>85</v>
      </c>
    </row>
    <row r="280" s="14" customFormat="1">
      <c r="A280" s="14"/>
      <c r="B280" s="258"/>
      <c r="C280" s="259"/>
      <c r="D280" s="241" t="s">
        <v>169</v>
      </c>
      <c r="E280" s="260" t="s">
        <v>1</v>
      </c>
      <c r="F280" s="261" t="s">
        <v>360</v>
      </c>
      <c r="G280" s="259"/>
      <c r="H280" s="260" t="s">
        <v>1</v>
      </c>
      <c r="I280" s="262"/>
      <c r="J280" s="259"/>
      <c r="K280" s="259"/>
      <c r="L280" s="263"/>
      <c r="M280" s="264"/>
      <c r="N280" s="265"/>
      <c r="O280" s="265"/>
      <c r="P280" s="265"/>
      <c r="Q280" s="265"/>
      <c r="R280" s="265"/>
      <c r="S280" s="265"/>
      <c r="T280" s="266"/>
      <c r="U280" s="14"/>
      <c r="V280" s="14"/>
      <c r="W280" s="14"/>
      <c r="X280" s="14"/>
      <c r="Y280" s="14"/>
      <c r="Z280" s="14"/>
      <c r="AA280" s="14"/>
      <c r="AB280" s="14"/>
      <c r="AC280" s="14"/>
      <c r="AD280" s="14"/>
      <c r="AE280" s="14"/>
      <c r="AT280" s="267" t="s">
        <v>169</v>
      </c>
      <c r="AU280" s="267" t="s">
        <v>85</v>
      </c>
      <c r="AV280" s="14" t="s">
        <v>21</v>
      </c>
      <c r="AW280" s="14" t="s">
        <v>34</v>
      </c>
      <c r="AX280" s="14" t="s">
        <v>77</v>
      </c>
      <c r="AY280" s="267" t="s">
        <v>150</v>
      </c>
    </row>
    <row r="281" s="13" customFormat="1">
      <c r="A281" s="13"/>
      <c r="B281" s="247"/>
      <c r="C281" s="248"/>
      <c r="D281" s="241" t="s">
        <v>169</v>
      </c>
      <c r="E281" s="249" t="s">
        <v>1</v>
      </c>
      <c r="F281" s="250" t="s">
        <v>361</v>
      </c>
      <c r="G281" s="248"/>
      <c r="H281" s="251">
        <v>12.888</v>
      </c>
      <c r="I281" s="252"/>
      <c r="J281" s="248"/>
      <c r="K281" s="248"/>
      <c r="L281" s="253"/>
      <c r="M281" s="254"/>
      <c r="N281" s="255"/>
      <c r="O281" s="255"/>
      <c r="P281" s="255"/>
      <c r="Q281" s="255"/>
      <c r="R281" s="255"/>
      <c r="S281" s="255"/>
      <c r="T281" s="256"/>
      <c r="U281" s="13"/>
      <c r="V281" s="13"/>
      <c r="W281" s="13"/>
      <c r="X281" s="13"/>
      <c r="Y281" s="13"/>
      <c r="Z281" s="13"/>
      <c r="AA281" s="13"/>
      <c r="AB281" s="13"/>
      <c r="AC281" s="13"/>
      <c r="AD281" s="13"/>
      <c r="AE281" s="13"/>
      <c r="AT281" s="257" t="s">
        <v>169</v>
      </c>
      <c r="AU281" s="257" t="s">
        <v>85</v>
      </c>
      <c r="AV281" s="13" t="s">
        <v>85</v>
      </c>
      <c r="AW281" s="13" t="s">
        <v>34</v>
      </c>
      <c r="AX281" s="13" t="s">
        <v>77</v>
      </c>
      <c r="AY281" s="257" t="s">
        <v>150</v>
      </c>
    </row>
    <row r="282" s="14" customFormat="1">
      <c r="A282" s="14"/>
      <c r="B282" s="258"/>
      <c r="C282" s="259"/>
      <c r="D282" s="241" t="s">
        <v>169</v>
      </c>
      <c r="E282" s="260" t="s">
        <v>1</v>
      </c>
      <c r="F282" s="261" t="s">
        <v>362</v>
      </c>
      <c r="G282" s="259"/>
      <c r="H282" s="260" t="s">
        <v>1</v>
      </c>
      <c r="I282" s="262"/>
      <c r="J282" s="259"/>
      <c r="K282" s="259"/>
      <c r="L282" s="263"/>
      <c r="M282" s="264"/>
      <c r="N282" s="265"/>
      <c r="O282" s="265"/>
      <c r="P282" s="265"/>
      <c r="Q282" s="265"/>
      <c r="R282" s="265"/>
      <c r="S282" s="265"/>
      <c r="T282" s="266"/>
      <c r="U282" s="14"/>
      <c r="V282" s="14"/>
      <c r="W282" s="14"/>
      <c r="X282" s="14"/>
      <c r="Y282" s="14"/>
      <c r="Z282" s="14"/>
      <c r="AA282" s="14"/>
      <c r="AB282" s="14"/>
      <c r="AC282" s="14"/>
      <c r="AD282" s="14"/>
      <c r="AE282" s="14"/>
      <c r="AT282" s="267" t="s">
        <v>169</v>
      </c>
      <c r="AU282" s="267" t="s">
        <v>85</v>
      </c>
      <c r="AV282" s="14" t="s">
        <v>21</v>
      </c>
      <c r="AW282" s="14" t="s">
        <v>34</v>
      </c>
      <c r="AX282" s="14" t="s">
        <v>77</v>
      </c>
      <c r="AY282" s="267" t="s">
        <v>150</v>
      </c>
    </row>
    <row r="283" s="13" customFormat="1">
      <c r="A283" s="13"/>
      <c r="B283" s="247"/>
      <c r="C283" s="248"/>
      <c r="D283" s="241" t="s">
        <v>169</v>
      </c>
      <c r="E283" s="249" t="s">
        <v>1</v>
      </c>
      <c r="F283" s="250" t="s">
        <v>363</v>
      </c>
      <c r="G283" s="248"/>
      <c r="H283" s="251">
        <v>4.3120000000000003</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169</v>
      </c>
      <c r="AU283" s="257" t="s">
        <v>85</v>
      </c>
      <c r="AV283" s="13" t="s">
        <v>85</v>
      </c>
      <c r="AW283" s="13" t="s">
        <v>34</v>
      </c>
      <c r="AX283" s="13" t="s">
        <v>77</v>
      </c>
      <c r="AY283" s="257" t="s">
        <v>150</v>
      </c>
    </row>
    <row r="284" s="14" customFormat="1">
      <c r="A284" s="14"/>
      <c r="B284" s="258"/>
      <c r="C284" s="259"/>
      <c r="D284" s="241" t="s">
        <v>169</v>
      </c>
      <c r="E284" s="260" t="s">
        <v>1</v>
      </c>
      <c r="F284" s="261" t="s">
        <v>364</v>
      </c>
      <c r="G284" s="259"/>
      <c r="H284" s="260" t="s">
        <v>1</v>
      </c>
      <c r="I284" s="262"/>
      <c r="J284" s="259"/>
      <c r="K284" s="259"/>
      <c r="L284" s="263"/>
      <c r="M284" s="264"/>
      <c r="N284" s="265"/>
      <c r="O284" s="265"/>
      <c r="P284" s="265"/>
      <c r="Q284" s="265"/>
      <c r="R284" s="265"/>
      <c r="S284" s="265"/>
      <c r="T284" s="266"/>
      <c r="U284" s="14"/>
      <c r="V284" s="14"/>
      <c r="W284" s="14"/>
      <c r="X284" s="14"/>
      <c r="Y284" s="14"/>
      <c r="Z284" s="14"/>
      <c r="AA284" s="14"/>
      <c r="AB284" s="14"/>
      <c r="AC284" s="14"/>
      <c r="AD284" s="14"/>
      <c r="AE284" s="14"/>
      <c r="AT284" s="267" t="s">
        <v>169</v>
      </c>
      <c r="AU284" s="267" t="s">
        <v>85</v>
      </c>
      <c r="AV284" s="14" t="s">
        <v>21</v>
      </c>
      <c r="AW284" s="14" t="s">
        <v>34</v>
      </c>
      <c r="AX284" s="14" t="s">
        <v>77</v>
      </c>
      <c r="AY284" s="267" t="s">
        <v>150</v>
      </c>
    </row>
    <row r="285" s="13" customFormat="1">
      <c r="A285" s="13"/>
      <c r="B285" s="247"/>
      <c r="C285" s="248"/>
      <c r="D285" s="241" t="s">
        <v>169</v>
      </c>
      <c r="E285" s="249" t="s">
        <v>1</v>
      </c>
      <c r="F285" s="250" t="s">
        <v>365</v>
      </c>
      <c r="G285" s="248"/>
      <c r="H285" s="251">
        <v>1.54</v>
      </c>
      <c r="I285" s="252"/>
      <c r="J285" s="248"/>
      <c r="K285" s="248"/>
      <c r="L285" s="253"/>
      <c r="M285" s="254"/>
      <c r="N285" s="255"/>
      <c r="O285" s="255"/>
      <c r="P285" s="255"/>
      <c r="Q285" s="255"/>
      <c r="R285" s="255"/>
      <c r="S285" s="255"/>
      <c r="T285" s="256"/>
      <c r="U285" s="13"/>
      <c r="V285" s="13"/>
      <c r="W285" s="13"/>
      <c r="X285" s="13"/>
      <c r="Y285" s="13"/>
      <c r="Z285" s="13"/>
      <c r="AA285" s="13"/>
      <c r="AB285" s="13"/>
      <c r="AC285" s="13"/>
      <c r="AD285" s="13"/>
      <c r="AE285" s="13"/>
      <c r="AT285" s="257" t="s">
        <v>169</v>
      </c>
      <c r="AU285" s="257" t="s">
        <v>85</v>
      </c>
      <c r="AV285" s="13" t="s">
        <v>85</v>
      </c>
      <c r="AW285" s="13" t="s">
        <v>34</v>
      </c>
      <c r="AX285" s="13" t="s">
        <v>77</v>
      </c>
      <c r="AY285" s="257" t="s">
        <v>150</v>
      </c>
    </row>
    <row r="286" s="15" customFormat="1">
      <c r="A286" s="15"/>
      <c r="B286" s="268"/>
      <c r="C286" s="269"/>
      <c r="D286" s="241" t="s">
        <v>169</v>
      </c>
      <c r="E286" s="270" t="s">
        <v>1</v>
      </c>
      <c r="F286" s="271" t="s">
        <v>188</v>
      </c>
      <c r="G286" s="269"/>
      <c r="H286" s="272">
        <v>18.739999999999998</v>
      </c>
      <c r="I286" s="273"/>
      <c r="J286" s="269"/>
      <c r="K286" s="269"/>
      <c r="L286" s="274"/>
      <c r="M286" s="275"/>
      <c r="N286" s="276"/>
      <c r="O286" s="276"/>
      <c r="P286" s="276"/>
      <c r="Q286" s="276"/>
      <c r="R286" s="276"/>
      <c r="S286" s="276"/>
      <c r="T286" s="277"/>
      <c r="U286" s="15"/>
      <c r="V286" s="15"/>
      <c r="W286" s="15"/>
      <c r="X286" s="15"/>
      <c r="Y286" s="15"/>
      <c r="Z286" s="15"/>
      <c r="AA286" s="15"/>
      <c r="AB286" s="15"/>
      <c r="AC286" s="15"/>
      <c r="AD286" s="15"/>
      <c r="AE286" s="15"/>
      <c r="AT286" s="278" t="s">
        <v>169</v>
      </c>
      <c r="AU286" s="278" t="s">
        <v>85</v>
      </c>
      <c r="AV286" s="15" t="s">
        <v>157</v>
      </c>
      <c r="AW286" s="15" t="s">
        <v>34</v>
      </c>
      <c r="AX286" s="15" t="s">
        <v>21</v>
      </c>
      <c r="AY286" s="278" t="s">
        <v>150</v>
      </c>
    </row>
    <row r="287" s="2" customFormat="1" ht="14.4" customHeight="1">
      <c r="A287" s="38"/>
      <c r="B287" s="39"/>
      <c r="C287" s="279" t="s">
        <v>366</v>
      </c>
      <c r="D287" s="279" t="s">
        <v>240</v>
      </c>
      <c r="E287" s="280" t="s">
        <v>367</v>
      </c>
      <c r="F287" s="281" t="s">
        <v>368</v>
      </c>
      <c r="G287" s="282" t="s">
        <v>369</v>
      </c>
      <c r="H287" s="283">
        <v>28.428999999999998</v>
      </c>
      <c r="I287" s="284"/>
      <c r="J287" s="285">
        <f>ROUND(I287*H287,2)</f>
        <v>0</v>
      </c>
      <c r="K287" s="281" t="s">
        <v>156</v>
      </c>
      <c r="L287" s="286"/>
      <c r="M287" s="287" t="s">
        <v>1</v>
      </c>
      <c r="N287" s="288" t="s">
        <v>42</v>
      </c>
      <c r="O287" s="91"/>
      <c r="P287" s="237">
        <f>O287*H287</f>
        <v>0</v>
      </c>
      <c r="Q287" s="237">
        <v>0.001</v>
      </c>
      <c r="R287" s="237">
        <f>Q287*H287</f>
        <v>0.028428999999999999</v>
      </c>
      <c r="S287" s="237">
        <v>0</v>
      </c>
      <c r="T287" s="238">
        <f>S287*H287</f>
        <v>0</v>
      </c>
      <c r="U287" s="38"/>
      <c r="V287" s="38"/>
      <c r="W287" s="38"/>
      <c r="X287" s="38"/>
      <c r="Y287" s="38"/>
      <c r="Z287" s="38"/>
      <c r="AA287" s="38"/>
      <c r="AB287" s="38"/>
      <c r="AC287" s="38"/>
      <c r="AD287" s="38"/>
      <c r="AE287" s="38"/>
      <c r="AR287" s="239" t="s">
        <v>212</v>
      </c>
      <c r="AT287" s="239" t="s">
        <v>240</v>
      </c>
      <c r="AU287" s="239" t="s">
        <v>85</v>
      </c>
      <c r="AY287" s="17" t="s">
        <v>150</v>
      </c>
      <c r="BE287" s="240">
        <f>IF(N287="základní",J287,0)</f>
        <v>0</v>
      </c>
      <c r="BF287" s="240">
        <f>IF(N287="snížená",J287,0)</f>
        <v>0</v>
      </c>
      <c r="BG287" s="240">
        <f>IF(N287="zákl. přenesená",J287,0)</f>
        <v>0</v>
      </c>
      <c r="BH287" s="240">
        <f>IF(N287="sníž. přenesená",J287,0)</f>
        <v>0</v>
      </c>
      <c r="BI287" s="240">
        <f>IF(N287="nulová",J287,0)</f>
        <v>0</v>
      </c>
      <c r="BJ287" s="17" t="s">
        <v>21</v>
      </c>
      <c r="BK287" s="240">
        <f>ROUND(I287*H287,2)</f>
        <v>0</v>
      </c>
      <c r="BL287" s="17" t="s">
        <v>157</v>
      </c>
      <c r="BM287" s="239" t="s">
        <v>370</v>
      </c>
    </row>
    <row r="288" s="2" customFormat="1">
      <c r="A288" s="38"/>
      <c r="B288" s="39"/>
      <c r="C288" s="40"/>
      <c r="D288" s="241" t="s">
        <v>159</v>
      </c>
      <c r="E288" s="40"/>
      <c r="F288" s="242" t="s">
        <v>368</v>
      </c>
      <c r="G288" s="40"/>
      <c r="H288" s="40"/>
      <c r="I288" s="243"/>
      <c r="J288" s="40"/>
      <c r="K288" s="40"/>
      <c r="L288" s="44"/>
      <c r="M288" s="244"/>
      <c r="N288" s="245"/>
      <c r="O288" s="91"/>
      <c r="P288" s="91"/>
      <c r="Q288" s="91"/>
      <c r="R288" s="91"/>
      <c r="S288" s="91"/>
      <c r="T288" s="92"/>
      <c r="U288" s="38"/>
      <c r="V288" s="38"/>
      <c r="W288" s="38"/>
      <c r="X288" s="38"/>
      <c r="Y288" s="38"/>
      <c r="Z288" s="38"/>
      <c r="AA288" s="38"/>
      <c r="AB288" s="38"/>
      <c r="AC288" s="38"/>
      <c r="AD288" s="38"/>
      <c r="AE288" s="38"/>
      <c r="AT288" s="17" t="s">
        <v>159</v>
      </c>
      <c r="AU288" s="17" t="s">
        <v>85</v>
      </c>
    </row>
    <row r="289" s="13" customFormat="1">
      <c r="A289" s="13"/>
      <c r="B289" s="247"/>
      <c r="C289" s="248"/>
      <c r="D289" s="241" t="s">
        <v>169</v>
      </c>
      <c r="E289" s="249" t="s">
        <v>1</v>
      </c>
      <c r="F289" s="250" t="s">
        <v>371</v>
      </c>
      <c r="G289" s="248"/>
      <c r="H289" s="251">
        <v>28.428999999999998</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169</v>
      </c>
      <c r="AU289" s="257" t="s">
        <v>85</v>
      </c>
      <c r="AV289" s="13" t="s">
        <v>85</v>
      </c>
      <c r="AW289" s="13" t="s">
        <v>34</v>
      </c>
      <c r="AX289" s="13" t="s">
        <v>21</v>
      </c>
      <c r="AY289" s="257" t="s">
        <v>150</v>
      </c>
    </row>
    <row r="290" s="12" customFormat="1" ht="22.8" customHeight="1">
      <c r="A290" s="12"/>
      <c r="B290" s="212"/>
      <c r="C290" s="213"/>
      <c r="D290" s="214" t="s">
        <v>76</v>
      </c>
      <c r="E290" s="226" t="s">
        <v>219</v>
      </c>
      <c r="F290" s="226" t="s">
        <v>372</v>
      </c>
      <c r="G290" s="213"/>
      <c r="H290" s="213"/>
      <c r="I290" s="216"/>
      <c r="J290" s="227">
        <f>BK290</f>
        <v>0</v>
      </c>
      <c r="K290" s="213"/>
      <c r="L290" s="218"/>
      <c r="M290" s="219"/>
      <c r="N290" s="220"/>
      <c r="O290" s="220"/>
      <c r="P290" s="221">
        <f>SUM(P291:P492)</f>
        <v>0</v>
      </c>
      <c r="Q290" s="220"/>
      <c r="R290" s="221">
        <f>SUM(R291:R492)</f>
        <v>18.188524668136001</v>
      </c>
      <c r="S290" s="220"/>
      <c r="T290" s="222">
        <f>SUM(T291:T492)</f>
        <v>66.193210000000008</v>
      </c>
      <c r="U290" s="12"/>
      <c r="V290" s="12"/>
      <c r="W290" s="12"/>
      <c r="X290" s="12"/>
      <c r="Y290" s="12"/>
      <c r="Z290" s="12"/>
      <c r="AA290" s="12"/>
      <c r="AB290" s="12"/>
      <c r="AC290" s="12"/>
      <c r="AD290" s="12"/>
      <c r="AE290" s="12"/>
      <c r="AR290" s="223" t="s">
        <v>21</v>
      </c>
      <c r="AT290" s="224" t="s">
        <v>76</v>
      </c>
      <c r="AU290" s="224" t="s">
        <v>21</v>
      </c>
      <c r="AY290" s="223" t="s">
        <v>150</v>
      </c>
      <c r="BK290" s="225">
        <f>SUM(BK291:BK492)</f>
        <v>0</v>
      </c>
    </row>
    <row r="291" s="2" customFormat="1" ht="14.4" customHeight="1">
      <c r="A291" s="38"/>
      <c r="B291" s="39"/>
      <c r="C291" s="228" t="s">
        <v>373</v>
      </c>
      <c r="D291" s="228" t="s">
        <v>152</v>
      </c>
      <c r="E291" s="229" t="s">
        <v>374</v>
      </c>
      <c r="F291" s="230" t="s">
        <v>375</v>
      </c>
      <c r="G291" s="231" t="s">
        <v>173</v>
      </c>
      <c r="H291" s="232">
        <v>17.899999999999999</v>
      </c>
      <c r="I291" s="233"/>
      <c r="J291" s="234">
        <f>ROUND(I291*H291,2)</f>
        <v>0</v>
      </c>
      <c r="K291" s="230" t="s">
        <v>156</v>
      </c>
      <c r="L291" s="44"/>
      <c r="M291" s="235" t="s">
        <v>1</v>
      </c>
      <c r="N291" s="236" t="s">
        <v>42</v>
      </c>
      <c r="O291" s="91"/>
      <c r="P291" s="237">
        <f>O291*H291</f>
        <v>0</v>
      </c>
      <c r="Q291" s="237">
        <v>0.00117</v>
      </c>
      <c r="R291" s="237">
        <f>Q291*H291</f>
        <v>0.020943</v>
      </c>
      <c r="S291" s="237">
        <v>0</v>
      </c>
      <c r="T291" s="238">
        <f>S291*H291</f>
        <v>0</v>
      </c>
      <c r="U291" s="38"/>
      <c r="V291" s="38"/>
      <c r="W291" s="38"/>
      <c r="X291" s="38"/>
      <c r="Y291" s="38"/>
      <c r="Z291" s="38"/>
      <c r="AA291" s="38"/>
      <c r="AB291" s="38"/>
      <c r="AC291" s="38"/>
      <c r="AD291" s="38"/>
      <c r="AE291" s="38"/>
      <c r="AR291" s="239" t="s">
        <v>157</v>
      </c>
      <c r="AT291" s="239" t="s">
        <v>152</v>
      </c>
      <c r="AU291" s="239" t="s">
        <v>85</v>
      </c>
      <c r="AY291" s="17" t="s">
        <v>150</v>
      </c>
      <c r="BE291" s="240">
        <f>IF(N291="základní",J291,0)</f>
        <v>0</v>
      </c>
      <c r="BF291" s="240">
        <f>IF(N291="snížená",J291,0)</f>
        <v>0</v>
      </c>
      <c r="BG291" s="240">
        <f>IF(N291="zákl. přenesená",J291,0)</f>
        <v>0</v>
      </c>
      <c r="BH291" s="240">
        <f>IF(N291="sníž. přenesená",J291,0)</f>
        <v>0</v>
      </c>
      <c r="BI291" s="240">
        <f>IF(N291="nulová",J291,0)</f>
        <v>0</v>
      </c>
      <c r="BJ291" s="17" t="s">
        <v>21</v>
      </c>
      <c r="BK291" s="240">
        <f>ROUND(I291*H291,2)</f>
        <v>0</v>
      </c>
      <c r="BL291" s="17" t="s">
        <v>157</v>
      </c>
      <c r="BM291" s="239" t="s">
        <v>376</v>
      </c>
    </row>
    <row r="292" s="2" customFormat="1">
      <c r="A292" s="38"/>
      <c r="B292" s="39"/>
      <c r="C292" s="40"/>
      <c r="D292" s="241" t="s">
        <v>159</v>
      </c>
      <c r="E292" s="40"/>
      <c r="F292" s="242" t="s">
        <v>377</v>
      </c>
      <c r="G292" s="40"/>
      <c r="H292" s="40"/>
      <c r="I292" s="243"/>
      <c r="J292" s="40"/>
      <c r="K292" s="40"/>
      <c r="L292" s="44"/>
      <c r="M292" s="244"/>
      <c r="N292" s="245"/>
      <c r="O292" s="91"/>
      <c r="P292" s="91"/>
      <c r="Q292" s="91"/>
      <c r="R292" s="91"/>
      <c r="S292" s="91"/>
      <c r="T292" s="92"/>
      <c r="U292" s="38"/>
      <c r="V292" s="38"/>
      <c r="W292" s="38"/>
      <c r="X292" s="38"/>
      <c r="Y292" s="38"/>
      <c r="Z292" s="38"/>
      <c r="AA292" s="38"/>
      <c r="AB292" s="38"/>
      <c r="AC292" s="38"/>
      <c r="AD292" s="38"/>
      <c r="AE292" s="38"/>
      <c r="AT292" s="17" t="s">
        <v>159</v>
      </c>
      <c r="AU292" s="17" t="s">
        <v>85</v>
      </c>
    </row>
    <row r="293" s="2" customFormat="1">
      <c r="A293" s="38"/>
      <c r="B293" s="39"/>
      <c r="C293" s="40"/>
      <c r="D293" s="241" t="s">
        <v>161</v>
      </c>
      <c r="E293" s="40"/>
      <c r="F293" s="246" t="s">
        <v>378</v>
      </c>
      <c r="G293" s="40"/>
      <c r="H293" s="40"/>
      <c r="I293" s="243"/>
      <c r="J293" s="40"/>
      <c r="K293" s="40"/>
      <c r="L293" s="44"/>
      <c r="M293" s="244"/>
      <c r="N293" s="245"/>
      <c r="O293" s="91"/>
      <c r="P293" s="91"/>
      <c r="Q293" s="91"/>
      <c r="R293" s="91"/>
      <c r="S293" s="91"/>
      <c r="T293" s="92"/>
      <c r="U293" s="38"/>
      <c r="V293" s="38"/>
      <c r="W293" s="38"/>
      <c r="X293" s="38"/>
      <c r="Y293" s="38"/>
      <c r="Z293" s="38"/>
      <c r="AA293" s="38"/>
      <c r="AB293" s="38"/>
      <c r="AC293" s="38"/>
      <c r="AD293" s="38"/>
      <c r="AE293" s="38"/>
      <c r="AT293" s="17" t="s">
        <v>161</v>
      </c>
      <c r="AU293" s="17" t="s">
        <v>85</v>
      </c>
    </row>
    <row r="294" s="2" customFormat="1" ht="14.4" customHeight="1">
      <c r="A294" s="38"/>
      <c r="B294" s="39"/>
      <c r="C294" s="228" t="s">
        <v>379</v>
      </c>
      <c r="D294" s="228" t="s">
        <v>152</v>
      </c>
      <c r="E294" s="229" t="s">
        <v>380</v>
      </c>
      <c r="F294" s="230" t="s">
        <v>381</v>
      </c>
      <c r="G294" s="231" t="s">
        <v>173</v>
      </c>
      <c r="H294" s="232">
        <v>17.899999999999999</v>
      </c>
      <c r="I294" s="233"/>
      <c r="J294" s="234">
        <f>ROUND(I294*H294,2)</f>
        <v>0</v>
      </c>
      <c r="K294" s="230" t="s">
        <v>156</v>
      </c>
      <c r="L294" s="44"/>
      <c r="M294" s="235" t="s">
        <v>1</v>
      </c>
      <c r="N294" s="236" t="s">
        <v>42</v>
      </c>
      <c r="O294" s="91"/>
      <c r="P294" s="237">
        <f>O294*H294</f>
        <v>0</v>
      </c>
      <c r="Q294" s="237">
        <v>0.00058049999999999996</v>
      </c>
      <c r="R294" s="237">
        <f>Q294*H294</f>
        <v>0.010390949999999998</v>
      </c>
      <c r="S294" s="237">
        <v>0</v>
      </c>
      <c r="T294" s="238">
        <f>S294*H294</f>
        <v>0</v>
      </c>
      <c r="U294" s="38"/>
      <c r="V294" s="38"/>
      <c r="W294" s="38"/>
      <c r="X294" s="38"/>
      <c r="Y294" s="38"/>
      <c r="Z294" s="38"/>
      <c r="AA294" s="38"/>
      <c r="AB294" s="38"/>
      <c r="AC294" s="38"/>
      <c r="AD294" s="38"/>
      <c r="AE294" s="38"/>
      <c r="AR294" s="239" t="s">
        <v>157</v>
      </c>
      <c r="AT294" s="239" t="s">
        <v>152</v>
      </c>
      <c r="AU294" s="239" t="s">
        <v>85</v>
      </c>
      <c r="AY294" s="17" t="s">
        <v>150</v>
      </c>
      <c r="BE294" s="240">
        <f>IF(N294="základní",J294,0)</f>
        <v>0</v>
      </c>
      <c r="BF294" s="240">
        <f>IF(N294="snížená",J294,0)</f>
        <v>0</v>
      </c>
      <c r="BG294" s="240">
        <f>IF(N294="zákl. přenesená",J294,0)</f>
        <v>0</v>
      </c>
      <c r="BH294" s="240">
        <f>IF(N294="sníž. přenesená",J294,0)</f>
        <v>0</v>
      </c>
      <c r="BI294" s="240">
        <f>IF(N294="nulová",J294,0)</f>
        <v>0</v>
      </c>
      <c r="BJ294" s="17" t="s">
        <v>21</v>
      </c>
      <c r="BK294" s="240">
        <f>ROUND(I294*H294,2)</f>
        <v>0</v>
      </c>
      <c r="BL294" s="17" t="s">
        <v>157</v>
      </c>
      <c r="BM294" s="239" t="s">
        <v>382</v>
      </c>
    </row>
    <row r="295" s="2" customFormat="1">
      <c r="A295" s="38"/>
      <c r="B295" s="39"/>
      <c r="C295" s="40"/>
      <c r="D295" s="241" t="s">
        <v>159</v>
      </c>
      <c r="E295" s="40"/>
      <c r="F295" s="242" t="s">
        <v>383</v>
      </c>
      <c r="G295" s="40"/>
      <c r="H295" s="40"/>
      <c r="I295" s="243"/>
      <c r="J295" s="40"/>
      <c r="K295" s="40"/>
      <c r="L295" s="44"/>
      <c r="M295" s="244"/>
      <c r="N295" s="245"/>
      <c r="O295" s="91"/>
      <c r="P295" s="91"/>
      <c r="Q295" s="91"/>
      <c r="R295" s="91"/>
      <c r="S295" s="91"/>
      <c r="T295" s="92"/>
      <c r="U295" s="38"/>
      <c r="V295" s="38"/>
      <c r="W295" s="38"/>
      <c r="X295" s="38"/>
      <c r="Y295" s="38"/>
      <c r="Z295" s="38"/>
      <c r="AA295" s="38"/>
      <c r="AB295" s="38"/>
      <c r="AC295" s="38"/>
      <c r="AD295" s="38"/>
      <c r="AE295" s="38"/>
      <c r="AT295" s="17" t="s">
        <v>159</v>
      </c>
      <c r="AU295" s="17" t="s">
        <v>85</v>
      </c>
    </row>
    <row r="296" s="2" customFormat="1">
      <c r="A296" s="38"/>
      <c r="B296" s="39"/>
      <c r="C296" s="40"/>
      <c r="D296" s="241" t="s">
        <v>161</v>
      </c>
      <c r="E296" s="40"/>
      <c r="F296" s="246" t="s">
        <v>378</v>
      </c>
      <c r="G296" s="40"/>
      <c r="H296" s="40"/>
      <c r="I296" s="243"/>
      <c r="J296" s="40"/>
      <c r="K296" s="40"/>
      <c r="L296" s="44"/>
      <c r="M296" s="244"/>
      <c r="N296" s="245"/>
      <c r="O296" s="91"/>
      <c r="P296" s="91"/>
      <c r="Q296" s="91"/>
      <c r="R296" s="91"/>
      <c r="S296" s="91"/>
      <c r="T296" s="92"/>
      <c r="U296" s="38"/>
      <c r="V296" s="38"/>
      <c r="W296" s="38"/>
      <c r="X296" s="38"/>
      <c r="Y296" s="38"/>
      <c r="Z296" s="38"/>
      <c r="AA296" s="38"/>
      <c r="AB296" s="38"/>
      <c r="AC296" s="38"/>
      <c r="AD296" s="38"/>
      <c r="AE296" s="38"/>
      <c r="AT296" s="17" t="s">
        <v>161</v>
      </c>
      <c r="AU296" s="17" t="s">
        <v>85</v>
      </c>
    </row>
    <row r="297" s="2" customFormat="1" ht="24.15" customHeight="1">
      <c r="A297" s="38"/>
      <c r="B297" s="39"/>
      <c r="C297" s="279" t="s">
        <v>384</v>
      </c>
      <c r="D297" s="279" t="s">
        <v>240</v>
      </c>
      <c r="E297" s="280" t="s">
        <v>385</v>
      </c>
      <c r="F297" s="281" t="s">
        <v>386</v>
      </c>
      <c r="G297" s="282" t="s">
        <v>207</v>
      </c>
      <c r="H297" s="283">
        <v>0.129</v>
      </c>
      <c r="I297" s="284"/>
      <c r="J297" s="285">
        <f>ROUND(I297*H297,2)</f>
        <v>0</v>
      </c>
      <c r="K297" s="281" t="s">
        <v>1</v>
      </c>
      <c r="L297" s="286"/>
      <c r="M297" s="287" t="s">
        <v>1</v>
      </c>
      <c r="N297" s="288" t="s">
        <v>42</v>
      </c>
      <c r="O297" s="91"/>
      <c r="P297" s="237">
        <f>O297*H297</f>
        <v>0</v>
      </c>
      <c r="Q297" s="237">
        <v>1</v>
      </c>
      <c r="R297" s="237">
        <f>Q297*H297</f>
        <v>0.129</v>
      </c>
      <c r="S297" s="237">
        <v>0</v>
      </c>
      <c r="T297" s="238">
        <f>S297*H297</f>
        <v>0</v>
      </c>
      <c r="U297" s="38"/>
      <c r="V297" s="38"/>
      <c r="W297" s="38"/>
      <c r="X297" s="38"/>
      <c r="Y297" s="38"/>
      <c r="Z297" s="38"/>
      <c r="AA297" s="38"/>
      <c r="AB297" s="38"/>
      <c r="AC297" s="38"/>
      <c r="AD297" s="38"/>
      <c r="AE297" s="38"/>
      <c r="AR297" s="239" t="s">
        <v>212</v>
      </c>
      <c r="AT297" s="239" t="s">
        <v>240</v>
      </c>
      <c r="AU297" s="239" t="s">
        <v>85</v>
      </c>
      <c r="AY297" s="17" t="s">
        <v>150</v>
      </c>
      <c r="BE297" s="240">
        <f>IF(N297="základní",J297,0)</f>
        <v>0</v>
      </c>
      <c r="BF297" s="240">
        <f>IF(N297="snížená",J297,0)</f>
        <v>0</v>
      </c>
      <c r="BG297" s="240">
        <f>IF(N297="zákl. přenesená",J297,0)</f>
        <v>0</v>
      </c>
      <c r="BH297" s="240">
        <f>IF(N297="sníž. přenesená",J297,0)</f>
        <v>0</v>
      </c>
      <c r="BI297" s="240">
        <f>IF(N297="nulová",J297,0)</f>
        <v>0</v>
      </c>
      <c r="BJ297" s="17" t="s">
        <v>21</v>
      </c>
      <c r="BK297" s="240">
        <f>ROUND(I297*H297,2)</f>
        <v>0</v>
      </c>
      <c r="BL297" s="17" t="s">
        <v>157</v>
      </c>
      <c r="BM297" s="239" t="s">
        <v>387</v>
      </c>
    </row>
    <row r="298" s="2" customFormat="1">
      <c r="A298" s="38"/>
      <c r="B298" s="39"/>
      <c r="C298" s="40"/>
      <c r="D298" s="241" t="s">
        <v>159</v>
      </c>
      <c r="E298" s="40"/>
      <c r="F298" s="242" t="s">
        <v>386</v>
      </c>
      <c r="G298" s="40"/>
      <c r="H298" s="40"/>
      <c r="I298" s="243"/>
      <c r="J298" s="40"/>
      <c r="K298" s="40"/>
      <c r="L298" s="44"/>
      <c r="M298" s="244"/>
      <c r="N298" s="245"/>
      <c r="O298" s="91"/>
      <c r="P298" s="91"/>
      <c r="Q298" s="91"/>
      <c r="R298" s="91"/>
      <c r="S298" s="91"/>
      <c r="T298" s="92"/>
      <c r="U298" s="38"/>
      <c r="V298" s="38"/>
      <c r="W298" s="38"/>
      <c r="X298" s="38"/>
      <c r="Y298" s="38"/>
      <c r="Z298" s="38"/>
      <c r="AA298" s="38"/>
      <c r="AB298" s="38"/>
      <c r="AC298" s="38"/>
      <c r="AD298" s="38"/>
      <c r="AE298" s="38"/>
      <c r="AT298" s="17" t="s">
        <v>159</v>
      </c>
      <c r="AU298" s="17" t="s">
        <v>85</v>
      </c>
    </row>
    <row r="299" s="2" customFormat="1">
      <c r="A299" s="38"/>
      <c r="B299" s="39"/>
      <c r="C299" s="40"/>
      <c r="D299" s="241" t="s">
        <v>177</v>
      </c>
      <c r="E299" s="40"/>
      <c r="F299" s="246" t="s">
        <v>388</v>
      </c>
      <c r="G299" s="40"/>
      <c r="H299" s="40"/>
      <c r="I299" s="243"/>
      <c r="J299" s="40"/>
      <c r="K299" s="40"/>
      <c r="L299" s="44"/>
      <c r="M299" s="244"/>
      <c r="N299" s="245"/>
      <c r="O299" s="91"/>
      <c r="P299" s="91"/>
      <c r="Q299" s="91"/>
      <c r="R299" s="91"/>
      <c r="S299" s="91"/>
      <c r="T299" s="92"/>
      <c r="U299" s="38"/>
      <c r="V299" s="38"/>
      <c r="W299" s="38"/>
      <c r="X299" s="38"/>
      <c r="Y299" s="38"/>
      <c r="Z299" s="38"/>
      <c r="AA299" s="38"/>
      <c r="AB299" s="38"/>
      <c r="AC299" s="38"/>
      <c r="AD299" s="38"/>
      <c r="AE299" s="38"/>
      <c r="AT299" s="17" t="s">
        <v>177</v>
      </c>
      <c r="AU299" s="17" t="s">
        <v>85</v>
      </c>
    </row>
    <row r="300" s="14" customFormat="1">
      <c r="A300" s="14"/>
      <c r="B300" s="258"/>
      <c r="C300" s="259"/>
      <c r="D300" s="241" t="s">
        <v>169</v>
      </c>
      <c r="E300" s="260" t="s">
        <v>1</v>
      </c>
      <c r="F300" s="261" t="s">
        <v>389</v>
      </c>
      <c r="G300" s="259"/>
      <c r="H300" s="260" t="s">
        <v>1</v>
      </c>
      <c r="I300" s="262"/>
      <c r="J300" s="259"/>
      <c r="K300" s="259"/>
      <c r="L300" s="263"/>
      <c r="M300" s="264"/>
      <c r="N300" s="265"/>
      <c r="O300" s="265"/>
      <c r="P300" s="265"/>
      <c r="Q300" s="265"/>
      <c r="R300" s="265"/>
      <c r="S300" s="265"/>
      <c r="T300" s="266"/>
      <c r="U300" s="14"/>
      <c r="V300" s="14"/>
      <c r="W300" s="14"/>
      <c r="X300" s="14"/>
      <c r="Y300" s="14"/>
      <c r="Z300" s="14"/>
      <c r="AA300" s="14"/>
      <c r="AB300" s="14"/>
      <c r="AC300" s="14"/>
      <c r="AD300" s="14"/>
      <c r="AE300" s="14"/>
      <c r="AT300" s="267" t="s">
        <v>169</v>
      </c>
      <c r="AU300" s="267" t="s">
        <v>85</v>
      </c>
      <c r="AV300" s="14" t="s">
        <v>21</v>
      </c>
      <c r="AW300" s="14" t="s">
        <v>34</v>
      </c>
      <c r="AX300" s="14" t="s">
        <v>77</v>
      </c>
      <c r="AY300" s="267" t="s">
        <v>150</v>
      </c>
    </row>
    <row r="301" s="13" customFormat="1">
      <c r="A301" s="13"/>
      <c r="B301" s="247"/>
      <c r="C301" s="248"/>
      <c r="D301" s="241" t="s">
        <v>169</v>
      </c>
      <c r="E301" s="249" t="s">
        <v>1</v>
      </c>
      <c r="F301" s="250" t="s">
        <v>390</v>
      </c>
      <c r="G301" s="248"/>
      <c r="H301" s="251">
        <v>0.129</v>
      </c>
      <c r="I301" s="252"/>
      <c r="J301" s="248"/>
      <c r="K301" s="248"/>
      <c r="L301" s="253"/>
      <c r="M301" s="254"/>
      <c r="N301" s="255"/>
      <c r="O301" s="255"/>
      <c r="P301" s="255"/>
      <c r="Q301" s="255"/>
      <c r="R301" s="255"/>
      <c r="S301" s="255"/>
      <c r="T301" s="256"/>
      <c r="U301" s="13"/>
      <c r="V301" s="13"/>
      <c r="W301" s="13"/>
      <c r="X301" s="13"/>
      <c r="Y301" s="13"/>
      <c r="Z301" s="13"/>
      <c r="AA301" s="13"/>
      <c r="AB301" s="13"/>
      <c r="AC301" s="13"/>
      <c r="AD301" s="13"/>
      <c r="AE301" s="13"/>
      <c r="AT301" s="257" t="s">
        <v>169</v>
      </c>
      <c r="AU301" s="257" t="s">
        <v>85</v>
      </c>
      <c r="AV301" s="13" t="s">
        <v>85</v>
      </c>
      <c r="AW301" s="13" t="s">
        <v>34</v>
      </c>
      <c r="AX301" s="13" t="s">
        <v>77</v>
      </c>
      <c r="AY301" s="257" t="s">
        <v>150</v>
      </c>
    </row>
    <row r="302" s="15" customFormat="1">
      <c r="A302" s="15"/>
      <c r="B302" s="268"/>
      <c r="C302" s="269"/>
      <c r="D302" s="241" t="s">
        <v>169</v>
      </c>
      <c r="E302" s="270" t="s">
        <v>1</v>
      </c>
      <c r="F302" s="271" t="s">
        <v>188</v>
      </c>
      <c r="G302" s="269"/>
      <c r="H302" s="272">
        <v>0.129</v>
      </c>
      <c r="I302" s="273"/>
      <c r="J302" s="269"/>
      <c r="K302" s="269"/>
      <c r="L302" s="274"/>
      <c r="M302" s="275"/>
      <c r="N302" s="276"/>
      <c r="O302" s="276"/>
      <c r="P302" s="276"/>
      <c r="Q302" s="276"/>
      <c r="R302" s="276"/>
      <c r="S302" s="276"/>
      <c r="T302" s="277"/>
      <c r="U302" s="15"/>
      <c r="V302" s="15"/>
      <c r="W302" s="15"/>
      <c r="X302" s="15"/>
      <c r="Y302" s="15"/>
      <c r="Z302" s="15"/>
      <c r="AA302" s="15"/>
      <c r="AB302" s="15"/>
      <c r="AC302" s="15"/>
      <c r="AD302" s="15"/>
      <c r="AE302" s="15"/>
      <c r="AT302" s="278" t="s">
        <v>169</v>
      </c>
      <c r="AU302" s="278" t="s">
        <v>85</v>
      </c>
      <c r="AV302" s="15" t="s">
        <v>157</v>
      </c>
      <c r="AW302" s="15" t="s">
        <v>34</v>
      </c>
      <c r="AX302" s="15" t="s">
        <v>21</v>
      </c>
      <c r="AY302" s="278" t="s">
        <v>150</v>
      </c>
    </row>
    <row r="303" s="2" customFormat="1" ht="24.15" customHeight="1">
      <c r="A303" s="38"/>
      <c r="B303" s="39"/>
      <c r="C303" s="279" t="s">
        <v>391</v>
      </c>
      <c r="D303" s="279" t="s">
        <v>240</v>
      </c>
      <c r="E303" s="280" t="s">
        <v>392</v>
      </c>
      <c r="F303" s="281" t="s">
        <v>393</v>
      </c>
      <c r="G303" s="282" t="s">
        <v>207</v>
      </c>
      <c r="H303" s="283">
        <v>0.245</v>
      </c>
      <c r="I303" s="284"/>
      <c r="J303" s="285">
        <f>ROUND(I303*H303,2)</f>
        <v>0</v>
      </c>
      <c r="K303" s="281" t="s">
        <v>156</v>
      </c>
      <c r="L303" s="286"/>
      <c r="M303" s="287" t="s">
        <v>1</v>
      </c>
      <c r="N303" s="288" t="s">
        <v>42</v>
      </c>
      <c r="O303" s="91"/>
      <c r="P303" s="237">
        <f>O303*H303</f>
        <v>0</v>
      </c>
      <c r="Q303" s="237">
        <v>1</v>
      </c>
      <c r="R303" s="237">
        <f>Q303*H303</f>
        <v>0.245</v>
      </c>
      <c r="S303" s="237">
        <v>0</v>
      </c>
      <c r="T303" s="238">
        <f>S303*H303</f>
        <v>0</v>
      </c>
      <c r="U303" s="38"/>
      <c r="V303" s="38"/>
      <c r="W303" s="38"/>
      <c r="X303" s="38"/>
      <c r="Y303" s="38"/>
      <c r="Z303" s="38"/>
      <c r="AA303" s="38"/>
      <c r="AB303" s="38"/>
      <c r="AC303" s="38"/>
      <c r="AD303" s="38"/>
      <c r="AE303" s="38"/>
      <c r="AR303" s="239" t="s">
        <v>212</v>
      </c>
      <c r="AT303" s="239" t="s">
        <v>240</v>
      </c>
      <c r="AU303" s="239" t="s">
        <v>85</v>
      </c>
      <c r="AY303" s="17" t="s">
        <v>150</v>
      </c>
      <c r="BE303" s="240">
        <f>IF(N303="základní",J303,0)</f>
        <v>0</v>
      </c>
      <c r="BF303" s="240">
        <f>IF(N303="snížená",J303,0)</f>
        <v>0</v>
      </c>
      <c r="BG303" s="240">
        <f>IF(N303="zákl. přenesená",J303,0)</f>
        <v>0</v>
      </c>
      <c r="BH303" s="240">
        <f>IF(N303="sníž. přenesená",J303,0)</f>
        <v>0</v>
      </c>
      <c r="BI303" s="240">
        <f>IF(N303="nulová",J303,0)</f>
        <v>0</v>
      </c>
      <c r="BJ303" s="17" t="s">
        <v>21</v>
      </c>
      <c r="BK303" s="240">
        <f>ROUND(I303*H303,2)</f>
        <v>0</v>
      </c>
      <c r="BL303" s="17" t="s">
        <v>157</v>
      </c>
      <c r="BM303" s="239" t="s">
        <v>394</v>
      </c>
    </row>
    <row r="304" s="2" customFormat="1">
      <c r="A304" s="38"/>
      <c r="B304" s="39"/>
      <c r="C304" s="40"/>
      <c r="D304" s="241" t="s">
        <v>159</v>
      </c>
      <c r="E304" s="40"/>
      <c r="F304" s="242" t="s">
        <v>393</v>
      </c>
      <c r="G304" s="40"/>
      <c r="H304" s="40"/>
      <c r="I304" s="243"/>
      <c r="J304" s="40"/>
      <c r="K304" s="40"/>
      <c r="L304" s="44"/>
      <c r="M304" s="244"/>
      <c r="N304" s="245"/>
      <c r="O304" s="91"/>
      <c r="P304" s="91"/>
      <c r="Q304" s="91"/>
      <c r="R304" s="91"/>
      <c r="S304" s="91"/>
      <c r="T304" s="92"/>
      <c r="U304" s="38"/>
      <c r="V304" s="38"/>
      <c r="W304" s="38"/>
      <c r="X304" s="38"/>
      <c r="Y304" s="38"/>
      <c r="Z304" s="38"/>
      <c r="AA304" s="38"/>
      <c r="AB304" s="38"/>
      <c r="AC304" s="38"/>
      <c r="AD304" s="38"/>
      <c r="AE304" s="38"/>
      <c r="AT304" s="17" t="s">
        <v>159</v>
      </c>
      <c r="AU304" s="17" t="s">
        <v>85</v>
      </c>
    </row>
    <row r="305" s="2" customFormat="1">
      <c r="A305" s="38"/>
      <c r="B305" s="39"/>
      <c r="C305" s="40"/>
      <c r="D305" s="241" t="s">
        <v>177</v>
      </c>
      <c r="E305" s="40"/>
      <c r="F305" s="246" t="s">
        <v>395</v>
      </c>
      <c r="G305" s="40"/>
      <c r="H305" s="40"/>
      <c r="I305" s="243"/>
      <c r="J305" s="40"/>
      <c r="K305" s="40"/>
      <c r="L305" s="44"/>
      <c r="M305" s="244"/>
      <c r="N305" s="245"/>
      <c r="O305" s="91"/>
      <c r="P305" s="91"/>
      <c r="Q305" s="91"/>
      <c r="R305" s="91"/>
      <c r="S305" s="91"/>
      <c r="T305" s="92"/>
      <c r="U305" s="38"/>
      <c r="V305" s="38"/>
      <c r="W305" s="38"/>
      <c r="X305" s="38"/>
      <c r="Y305" s="38"/>
      <c r="Z305" s="38"/>
      <c r="AA305" s="38"/>
      <c r="AB305" s="38"/>
      <c r="AC305" s="38"/>
      <c r="AD305" s="38"/>
      <c r="AE305" s="38"/>
      <c r="AT305" s="17" t="s">
        <v>177</v>
      </c>
      <c r="AU305" s="17" t="s">
        <v>85</v>
      </c>
    </row>
    <row r="306" s="14" customFormat="1">
      <c r="A306" s="14"/>
      <c r="B306" s="258"/>
      <c r="C306" s="259"/>
      <c r="D306" s="241" t="s">
        <v>169</v>
      </c>
      <c r="E306" s="260" t="s">
        <v>1</v>
      </c>
      <c r="F306" s="261" t="s">
        <v>396</v>
      </c>
      <c r="G306" s="259"/>
      <c r="H306" s="260" t="s">
        <v>1</v>
      </c>
      <c r="I306" s="262"/>
      <c r="J306" s="259"/>
      <c r="K306" s="259"/>
      <c r="L306" s="263"/>
      <c r="M306" s="264"/>
      <c r="N306" s="265"/>
      <c r="O306" s="265"/>
      <c r="P306" s="265"/>
      <c r="Q306" s="265"/>
      <c r="R306" s="265"/>
      <c r="S306" s="265"/>
      <c r="T306" s="266"/>
      <c r="U306" s="14"/>
      <c r="V306" s="14"/>
      <c r="W306" s="14"/>
      <c r="X306" s="14"/>
      <c r="Y306" s="14"/>
      <c r="Z306" s="14"/>
      <c r="AA306" s="14"/>
      <c r="AB306" s="14"/>
      <c r="AC306" s="14"/>
      <c r="AD306" s="14"/>
      <c r="AE306" s="14"/>
      <c r="AT306" s="267" t="s">
        <v>169</v>
      </c>
      <c r="AU306" s="267" t="s">
        <v>85</v>
      </c>
      <c r="AV306" s="14" t="s">
        <v>21</v>
      </c>
      <c r="AW306" s="14" t="s">
        <v>34</v>
      </c>
      <c r="AX306" s="14" t="s">
        <v>77</v>
      </c>
      <c r="AY306" s="267" t="s">
        <v>150</v>
      </c>
    </row>
    <row r="307" s="13" customFormat="1">
      <c r="A307" s="13"/>
      <c r="B307" s="247"/>
      <c r="C307" s="248"/>
      <c r="D307" s="241" t="s">
        <v>169</v>
      </c>
      <c r="E307" s="249" t="s">
        <v>1</v>
      </c>
      <c r="F307" s="250" t="s">
        <v>397</v>
      </c>
      <c r="G307" s="248"/>
      <c r="H307" s="251">
        <v>0.245</v>
      </c>
      <c r="I307" s="252"/>
      <c r="J307" s="248"/>
      <c r="K307" s="248"/>
      <c r="L307" s="253"/>
      <c r="M307" s="254"/>
      <c r="N307" s="255"/>
      <c r="O307" s="255"/>
      <c r="P307" s="255"/>
      <c r="Q307" s="255"/>
      <c r="R307" s="255"/>
      <c r="S307" s="255"/>
      <c r="T307" s="256"/>
      <c r="U307" s="13"/>
      <c r="V307" s="13"/>
      <c r="W307" s="13"/>
      <c r="X307" s="13"/>
      <c r="Y307" s="13"/>
      <c r="Z307" s="13"/>
      <c r="AA307" s="13"/>
      <c r="AB307" s="13"/>
      <c r="AC307" s="13"/>
      <c r="AD307" s="13"/>
      <c r="AE307" s="13"/>
      <c r="AT307" s="257" t="s">
        <v>169</v>
      </c>
      <c r="AU307" s="257" t="s">
        <v>85</v>
      </c>
      <c r="AV307" s="13" t="s">
        <v>85</v>
      </c>
      <c r="AW307" s="13" t="s">
        <v>34</v>
      </c>
      <c r="AX307" s="13" t="s">
        <v>77</v>
      </c>
      <c r="AY307" s="257" t="s">
        <v>150</v>
      </c>
    </row>
    <row r="308" s="15" customFormat="1">
      <c r="A308" s="15"/>
      <c r="B308" s="268"/>
      <c r="C308" s="269"/>
      <c r="D308" s="241" t="s">
        <v>169</v>
      </c>
      <c r="E308" s="270" t="s">
        <v>1</v>
      </c>
      <c r="F308" s="271" t="s">
        <v>188</v>
      </c>
      <c r="G308" s="269"/>
      <c r="H308" s="272">
        <v>0.245</v>
      </c>
      <c r="I308" s="273"/>
      <c r="J308" s="269"/>
      <c r="K308" s="269"/>
      <c r="L308" s="274"/>
      <c r="M308" s="275"/>
      <c r="N308" s="276"/>
      <c r="O308" s="276"/>
      <c r="P308" s="276"/>
      <c r="Q308" s="276"/>
      <c r="R308" s="276"/>
      <c r="S308" s="276"/>
      <c r="T308" s="277"/>
      <c r="U308" s="15"/>
      <c r="V308" s="15"/>
      <c r="W308" s="15"/>
      <c r="X308" s="15"/>
      <c r="Y308" s="15"/>
      <c r="Z308" s="15"/>
      <c r="AA308" s="15"/>
      <c r="AB308" s="15"/>
      <c r="AC308" s="15"/>
      <c r="AD308" s="15"/>
      <c r="AE308" s="15"/>
      <c r="AT308" s="278" t="s">
        <v>169</v>
      </c>
      <c r="AU308" s="278" t="s">
        <v>85</v>
      </c>
      <c r="AV308" s="15" t="s">
        <v>157</v>
      </c>
      <c r="AW308" s="15" t="s">
        <v>34</v>
      </c>
      <c r="AX308" s="15" t="s">
        <v>21</v>
      </c>
      <c r="AY308" s="278" t="s">
        <v>150</v>
      </c>
    </row>
    <row r="309" s="2" customFormat="1" ht="14.4" customHeight="1">
      <c r="A309" s="38"/>
      <c r="B309" s="39"/>
      <c r="C309" s="279" t="s">
        <v>398</v>
      </c>
      <c r="D309" s="279" t="s">
        <v>240</v>
      </c>
      <c r="E309" s="280" t="s">
        <v>399</v>
      </c>
      <c r="F309" s="281" t="s">
        <v>400</v>
      </c>
      <c r="G309" s="282" t="s">
        <v>207</v>
      </c>
      <c r="H309" s="283">
        <v>0.106</v>
      </c>
      <c r="I309" s="284"/>
      <c r="J309" s="285">
        <f>ROUND(I309*H309,2)</f>
        <v>0</v>
      </c>
      <c r="K309" s="281" t="s">
        <v>156</v>
      </c>
      <c r="L309" s="286"/>
      <c r="M309" s="287" t="s">
        <v>1</v>
      </c>
      <c r="N309" s="288" t="s">
        <v>42</v>
      </c>
      <c r="O309" s="91"/>
      <c r="P309" s="237">
        <f>O309*H309</f>
        <v>0</v>
      </c>
      <c r="Q309" s="237">
        <v>1</v>
      </c>
      <c r="R309" s="237">
        <f>Q309*H309</f>
        <v>0.106</v>
      </c>
      <c r="S309" s="237">
        <v>0</v>
      </c>
      <c r="T309" s="238">
        <f>S309*H309</f>
        <v>0</v>
      </c>
      <c r="U309" s="38"/>
      <c r="V309" s="38"/>
      <c r="W309" s="38"/>
      <c r="X309" s="38"/>
      <c r="Y309" s="38"/>
      <c r="Z309" s="38"/>
      <c r="AA309" s="38"/>
      <c r="AB309" s="38"/>
      <c r="AC309" s="38"/>
      <c r="AD309" s="38"/>
      <c r="AE309" s="38"/>
      <c r="AR309" s="239" t="s">
        <v>212</v>
      </c>
      <c r="AT309" s="239" t="s">
        <v>240</v>
      </c>
      <c r="AU309" s="239" t="s">
        <v>85</v>
      </c>
      <c r="AY309" s="17" t="s">
        <v>150</v>
      </c>
      <c r="BE309" s="240">
        <f>IF(N309="základní",J309,0)</f>
        <v>0</v>
      </c>
      <c r="BF309" s="240">
        <f>IF(N309="snížená",J309,0)</f>
        <v>0</v>
      </c>
      <c r="BG309" s="240">
        <f>IF(N309="zákl. přenesená",J309,0)</f>
        <v>0</v>
      </c>
      <c r="BH309" s="240">
        <f>IF(N309="sníž. přenesená",J309,0)</f>
        <v>0</v>
      </c>
      <c r="BI309" s="240">
        <f>IF(N309="nulová",J309,0)</f>
        <v>0</v>
      </c>
      <c r="BJ309" s="17" t="s">
        <v>21</v>
      </c>
      <c r="BK309" s="240">
        <f>ROUND(I309*H309,2)</f>
        <v>0</v>
      </c>
      <c r="BL309" s="17" t="s">
        <v>157</v>
      </c>
      <c r="BM309" s="239" t="s">
        <v>401</v>
      </c>
    </row>
    <row r="310" s="2" customFormat="1">
      <c r="A310" s="38"/>
      <c r="B310" s="39"/>
      <c r="C310" s="40"/>
      <c r="D310" s="241" t="s">
        <v>159</v>
      </c>
      <c r="E310" s="40"/>
      <c r="F310" s="242" t="s">
        <v>400</v>
      </c>
      <c r="G310" s="40"/>
      <c r="H310" s="40"/>
      <c r="I310" s="243"/>
      <c r="J310" s="40"/>
      <c r="K310" s="40"/>
      <c r="L310" s="44"/>
      <c r="M310" s="244"/>
      <c r="N310" s="245"/>
      <c r="O310" s="91"/>
      <c r="P310" s="91"/>
      <c r="Q310" s="91"/>
      <c r="R310" s="91"/>
      <c r="S310" s="91"/>
      <c r="T310" s="92"/>
      <c r="U310" s="38"/>
      <c r="V310" s="38"/>
      <c r="W310" s="38"/>
      <c r="X310" s="38"/>
      <c r="Y310" s="38"/>
      <c r="Z310" s="38"/>
      <c r="AA310" s="38"/>
      <c r="AB310" s="38"/>
      <c r="AC310" s="38"/>
      <c r="AD310" s="38"/>
      <c r="AE310" s="38"/>
      <c r="AT310" s="17" t="s">
        <v>159</v>
      </c>
      <c r="AU310" s="17" t="s">
        <v>85</v>
      </c>
    </row>
    <row r="311" s="2" customFormat="1">
      <c r="A311" s="38"/>
      <c r="B311" s="39"/>
      <c r="C311" s="40"/>
      <c r="D311" s="241" t="s">
        <v>177</v>
      </c>
      <c r="E311" s="40"/>
      <c r="F311" s="246" t="s">
        <v>402</v>
      </c>
      <c r="G311" s="40"/>
      <c r="H311" s="40"/>
      <c r="I311" s="243"/>
      <c r="J311" s="40"/>
      <c r="K311" s="40"/>
      <c r="L311" s="44"/>
      <c r="M311" s="244"/>
      <c r="N311" s="245"/>
      <c r="O311" s="91"/>
      <c r="P311" s="91"/>
      <c r="Q311" s="91"/>
      <c r="R311" s="91"/>
      <c r="S311" s="91"/>
      <c r="T311" s="92"/>
      <c r="U311" s="38"/>
      <c r="V311" s="38"/>
      <c r="W311" s="38"/>
      <c r="X311" s="38"/>
      <c r="Y311" s="38"/>
      <c r="Z311" s="38"/>
      <c r="AA311" s="38"/>
      <c r="AB311" s="38"/>
      <c r="AC311" s="38"/>
      <c r="AD311" s="38"/>
      <c r="AE311" s="38"/>
      <c r="AT311" s="17" t="s">
        <v>177</v>
      </c>
      <c r="AU311" s="17" t="s">
        <v>85</v>
      </c>
    </row>
    <row r="312" s="14" customFormat="1">
      <c r="A312" s="14"/>
      <c r="B312" s="258"/>
      <c r="C312" s="259"/>
      <c r="D312" s="241" t="s">
        <v>169</v>
      </c>
      <c r="E312" s="260" t="s">
        <v>1</v>
      </c>
      <c r="F312" s="261" t="s">
        <v>403</v>
      </c>
      <c r="G312" s="259"/>
      <c r="H312" s="260" t="s">
        <v>1</v>
      </c>
      <c r="I312" s="262"/>
      <c r="J312" s="259"/>
      <c r="K312" s="259"/>
      <c r="L312" s="263"/>
      <c r="M312" s="264"/>
      <c r="N312" s="265"/>
      <c r="O312" s="265"/>
      <c r="P312" s="265"/>
      <c r="Q312" s="265"/>
      <c r="R312" s="265"/>
      <c r="S312" s="265"/>
      <c r="T312" s="266"/>
      <c r="U312" s="14"/>
      <c r="V312" s="14"/>
      <c r="W312" s="14"/>
      <c r="X312" s="14"/>
      <c r="Y312" s="14"/>
      <c r="Z312" s="14"/>
      <c r="AA312" s="14"/>
      <c r="AB312" s="14"/>
      <c r="AC312" s="14"/>
      <c r="AD312" s="14"/>
      <c r="AE312" s="14"/>
      <c r="AT312" s="267" t="s">
        <v>169</v>
      </c>
      <c r="AU312" s="267" t="s">
        <v>85</v>
      </c>
      <c r="AV312" s="14" t="s">
        <v>21</v>
      </c>
      <c r="AW312" s="14" t="s">
        <v>34</v>
      </c>
      <c r="AX312" s="14" t="s">
        <v>77</v>
      </c>
      <c r="AY312" s="267" t="s">
        <v>150</v>
      </c>
    </row>
    <row r="313" s="13" customFormat="1">
      <c r="A313" s="13"/>
      <c r="B313" s="247"/>
      <c r="C313" s="248"/>
      <c r="D313" s="241" t="s">
        <v>169</v>
      </c>
      <c r="E313" s="249" t="s">
        <v>1</v>
      </c>
      <c r="F313" s="250" t="s">
        <v>404</v>
      </c>
      <c r="G313" s="248"/>
      <c r="H313" s="251">
        <v>0.106</v>
      </c>
      <c r="I313" s="252"/>
      <c r="J313" s="248"/>
      <c r="K313" s="248"/>
      <c r="L313" s="253"/>
      <c r="M313" s="254"/>
      <c r="N313" s="255"/>
      <c r="O313" s="255"/>
      <c r="P313" s="255"/>
      <c r="Q313" s="255"/>
      <c r="R313" s="255"/>
      <c r="S313" s="255"/>
      <c r="T313" s="256"/>
      <c r="U313" s="13"/>
      <c r="V313" s="13"/>
      <c r="W313" s="13"/>
      <c r="X313" s="13"/>
      <c r="Y313" s="13"/>
      <c r="Z313" s="13"/>
      <c r="AA313" s="13"/>
      <c r="AB313" s="13"/>
      <c r="AC313" s="13"/>
      <c r="AD313" s="13"/>
      <c r="AE313" s="13"/>
      <c r="AT313" s="257" t="s">
        <v>169</v>
      </c>
      <c r="AU313" s="257" t="s">
        <v>85</v>
      </c>
      <c r="AV313" s="13" t="s">
        <v>85</v>
      </c>
      <c r="AW313" s="13" t="s">
        <v>34</v>
      </c>
      <c r="AX313" s="13" t="s">
        <v>77</v>
      </c>
      <c r="AY313" s="257" t="s">
        <v>150</v>
      </c>
    </row>
    <row r="314" s="15" customFormat="1">
      <c r="A314" s="15"/>
      <c r="B314" s="268"/>
      <c r="C314" s="269"/>
      <c r="D314" s="241" t="s">
        <v>169</v>
      </c>
      <c r="E314" s="270" t="s">
        <v>1</v>
      </c>
      <c r="F314" s="271" t="s">
        <v>188</v>
      </c>
      <c r="G314" s="269"/>
      <c r="H314" s="272">
        <v>0.106</v>
      </c>
      <c r="I314" s="273"/>
      <c r="J314" s="269"/>
      <c r="K314" s="269"/>
      <c r="L314" s="274"/>
      <c r="M314" s="275"/>
      <c r="N314" s="276"/>
      <c r="O314" s="276"/>
      <c r="P314" s="276"/>
      <c r="Q314" s="276"/>
      <c r="R314" s="276"/>
      <c r="S314" s="276"/>
      <c r="T314" s="277"/>
      <c r="U314" s="15"/>
      <c r="V314" s="15"/>
      <c r="W314" s="15"/>
      <c r="X314" s="15"/>
      <c r="Y314" s="15"/>
      <c r="Z314" s="15"/>
      <c r="AA314" s="15"/>
      <c r="AB314" s="15"/>
      <c r="AC314" s="15"/>
      <c r="AD314" s="15"/>
      <c r="AE314" s="15"/>
      <c r="AT314" s="278" t="s">
        <v>169</v>
      </c>
      <c r="AU314" s="278" t="s">
        <v>85</v>
      </c>
      <c r="AV314" s="15" t="s">
        <v>157</v>
      </c>
      <c r="AW314" s="15" t="s">
        <v>34</v>
      </c>
      <c r="AX314" s="15" t="s">
        <v>21</v>
      </c>
      <c r="AY314" s="278" t="s">
        <v>150</v>
      </c>
    </row>
    <row r="315" s="2" customFormat="1" ht="24.15" customHeight="1">
      <c r="A315" s="38"/>
      <c r="B315" s="39"/>
      <c r="C315" s="228" t="s">
        <v>405</v>
      </c>
      <c r="D315" s="228" t="s">
        <v>152</v>
      </c>
      <c r="E315" s="229" t="s">
        <v>406</v>
      </c>
      <c r="F315" s="230" t="s">
        <v>407</v>
      </c>
      <c r="G315" s="231" t="s">
        <v>408</v>
      </c>
      <c r="H315" s="232">
        <v>1</v>
      </c>
      <c r="I315" s="233"/>
      <c r="J315" s="234">
        <f>ROUND(I315*H315,2)</f>
        <v>0</v>
      </c>
      <c r="K315" s="230" t="s">
        <v>156</v>
      </c>
      <c r="L315" s="44"/>
      <c r="M315" s="235" t="s">
        <v>1</v>
      </c>
      <c r="N315" s="236" t="s">
        <v>42</v>
      </c>
      <c r="O315" s="91"/>
      <c r="P315" s="237">
        <f>O315*H315</f>
        <v>0</v>
      </c>
      <c r="Q315" s="237">
        <v>0.0064850000000000003</v>
      </c>
      <c r="R315" s="237">
        <f>Q315*H315</f>
        <v>0.0064850000000000003</v>
      </c>
      <c r="S315" s="237">
        <v>0</v>
      </c>
      <c r="T315" s="238">
        <f>S315*H315</f>
        <v>0</v>
      </c>
      <c r="U315" s="38"/>
      <c r="V315" s="38"/>
      <c r="W315" s="38"/>
      <c r="X315" s="38"/>
      <c r="Y315" s="38"/>
      <c r="Z315" s="38"/>
      <c r="AA315" s="38"/>
      <c r="AB315" s="38"/>
      <c r="AC315" s="38"/>
      <c r="AD315" s="38"/>
      <c r="AE315" s="38"/>
      <c r="AR315" s="239" t="s">
        <v>157</v>
      </c>
      <c r="AT315" s="239" t="s">
        <v>152</v>
      </c>
      <c r="AU315" s="239" t="s">
        <v>85</v>
      </c>
      <c r="AY315" s="17" t="s">
        <v>150</v>
      </c>
      <c r="BE315" s="240">
        <f>IF(N315="základní",J315,0)</f>
        <v>0</v>
      </c>
      <c r="BF315" s="240">
        <f>IF(N315="snížená",J315,0)</f>
        <v>0</v>
      </c>
      <c r="BG315" s="240">
        <f>IF(N315="zákl. přenesená",J315,0)</f>
        <v>0</v>
      </c>
      <c r="BH315" s="240">
        <f>IF(N315="sníž. přenesená",J315,0)</f>
        <v>0</v>
      </c>
      <c r="BI315" s="240">
        <f>IF(N315="nulová",J315,0)</f>
        <v>0</v>
      </c>
      <c r="BJ315" s="17" t="s">
        <v>21</v>
      </c>
      <c r="BK315" s="240">
        <f>ROUND(I315*H315,2)</f>
        <v>0</v>
      </c>
      <c r="BL315" s="17" t="s">
        <v>157</v>
      </c>
      <c r="BM315" s="239" t="s">
        <v>409</v>
      </c>
    </row>
    <row r="316" s="2" customFormat="1">
      <c r="A316" s="38"/>
      <c r="B316" s="39"/>
      <c r="C316" s="40"/>
      <c r="D316" s="241" t="s">
        <v>159</v>
      </c>
      <c r="E316" s="40"/>
      <c r="F316" s="242" t="s">
        <v>410</v>
      </c>
      <c r="G316" s="40"/>
      <c r="H316" s="40"/>
      <c r="I316" s="243"/>
      <c r="J316" s="40"/>
      <c r="K316" s="40"/>
      <c r="L316" s="44"/>
      <c r="M316" s="244"/>
      <c r="N316" s="245"/>
      <c r="O316" s="91"/>
      <c r="P316" s="91"/>
      <c r="Q316" s="91"/>
      <c r="R316" s="91"/>
      <c r="S316" s="91"/>
      <c r="T316" s="92"/>
      <c r="U316" s="38"/>
      <c r="V316" s="38"/>
      <c r="W316" s="38"/>
      <c r="X316" s="38"/>
      <c r="Y316" s="38"/>
      <c r="Z316" s="38"/>
      <c r="AA316" s="38"/>
      <c r="AB316" s="38"/>
      <c r="AC316" s="38"/>
      <c r="AD316" s="38"/>
      <c r="AE316" s="38"/>
      <c r="AT316" s="17" t="s">
        <v>159</v>
      </c>
      <c r="AU316" s="17" t="s">
        <v>85</v>
      </c>
    </row>
    <row r="317" s="2" customFormat="1" ht="24.15" customHeight="1">
      <c r="A317" s="38"/>
      <c r="B317" s="39"/>
      <c r="C317" s="228" t="s">
        <v>411</v>
      </c>
      <c r="D317" s="228" t="s">
        <v>152</v>
      </c>
      <c r="E317" s="229" t="s">
        <v>412</v>
      </c>
      <c r="F317" s="230" t="s">
        <v>413</v>
      </c>
      <c r="G317" s="231" t="s">
        <v>408</v>
      </c>
      <c r="H317" s="232">
        <v>2</v>
      </c>
      <c r="I317" s="233"/>
      <c r="J317" s="234">
        <f>ROUND(I317*H317,2)</f>
        <v>0</v>
      </c>
      <c r="K317" s="230" t="s">
        <v>414</v>
      </c>
      <c r="L317" s="44"/>
      <c r="M317" s="235" t="s">
        <v>1</v>
      </c>
      <c r="N317" s="236" t="s">
        <v>42</v>
      </c>
      <c r="O317" s="91"/>
      <c r="P317" s="237">
        <f>O317*H317</f>
        <v>0</v>
      </c>
      <c r="Q317" s="237">
        <v>0.011738352000000001</v>
      </c>
      <c r="R317" s="237">
        <f>Q317*H317</f>
        <v>0.023476704000000001</v>
      </c>
      <c r="S317" s="237">
        <v>0</v>
      </c>
      <c r="T317" s="238">
        <f>S317*H317</f>
        <v>0</v>
      </c>
      <c r="U317" s="38"/>
      <c r="V317" s="38"/>
      <c r="W317" s="38"/>
      <c r="X317" s="38"/>
      <c r="Y317" s="38"/>
      <c r="Z317" s="38"/>
      <c r="AA317" s="38"/>
      <c r="AB317" s="38"/>
      <c r="AC317" s="38"/>
      <c r="AD317" s="38"/>
      <c r="AE317" s="38"/>
      <c r="AR317" s="239" t="s">
        <v>157</v>
      </c>
      <c r="AT317" s="239" t="s">
        <v>152</v>
      </c>
      <c r="AU317" s="239" t="s">
        <v>85</v>
      </c>
      <c r="AY317" s="17" t="s">
        <v>150</v>
      </c>
      <c r="BE317" s="240">
        <f>IF(N317="základní",J317,0)</f>
        <v>0</v>
      </c>
      <c r="BF317" s="240">
        <f>IF(N317="snížená",J317,0)</f>
        <v>0</v>
      </c>
      <c r="BG317" s="240">
        <f>IF(N317="zákl. přenesená",J317,0)</f>
        <v>0</v>
      </c>
      <c r="BH317" s="240">
        <f>IF(N317="sníž. přenesená",J317,0)</f>
        <v>0</v>
      </c>
      <c r="BI317" s="240">
        <f>IF(N317="nulová",J317,0)</f>
        <v>0</v>
      </c>
      <c r="BJ317" s="17" t="s">
        <v>21</v>
      </c>
      <c r="BK317" s="240">
        <f>ROUND(I317*H317,2)</f>
        <v>0</v>
      </c>
      <c r="BL317" s="17" t="s">
        <v>157</v>
      </c>
      <c r="BM317" s="239" t="s">
        <v>415</v>
      </c>
    </row>
    <row r="318" s="2" customFormat="1">
      <c r="A318" s="38"/>
      <c r="B318" s="39"/>
      <c r="C318" s="40"/>
      <c r="D318" s="241" t="s">
        <v>159</v>
      </c>
      <c r="E318" s="40"/>
      <c r="F318" s="242" t="s">
        <v>416</v>
      </c>
      <c r="G318" s="40"/>
      <c r="H318" s="40"/>
      <c r="I318" s="243"/>
      <c r="J318" s="40"/>
      <c r="K318" s="40"/>
      <c r="L318" s="44"/>
      <c r="M318" s="244"/>
      <c r="N318" s="245"/>
      <c r="O318" s="91"/>
      <c r="P318" s="91"/>
      <c r="Q318" s="91"/>
      <c r="R318" s="91"/>
      <c r="S318" s="91"/>
      <c r="T318" s="92"/>
      <c r="U318" s="38"/>
      <c r="V318" s="38"/>
      <c r="W318" s="38"/>
      <c r="X318" s="38"/>
      <c r="Y318" s="38"/>
      <c r="Z318" s="38"/>
      <c r="AA318" s="38"/>
      <c r="AB318" s="38"/>
      <c r="AC318" s="38"/>
      <c r="AD318" s="38"/>
      <c r="AE318" s="38"/>
      <c r="AT318" s="17" t="s">
        <v>159</v>
      </c>
      <c r="AU318" s="17" t="s">
        <v>85</v>
      </c>
    </row>
    <row r="319" s="2" customFormat="1">
      <c r="A319" s="38"/>
      <c r="B319" s="39"/>
      <c r="C319" s="40"/>
      <c r="D319" s="241" t="s">
        <v>161</v>
      </c>
      <c r="E319" s="40"/>
      <c r="F319" s="246" t="s">
        <v>417</v>
      </c>
      <c r="G319" s="40"/>
      <c r="H319" s="40"/>
      <c r="I319" s="243"/>
      <c r="J319" s="40"/>
      <c r="K319" s="40"/>
      <c r="L319" s="44"/>
      <c r="M319" s="244"/>
      <c r="N319" s="245"/>
      <c r="O319" s="91"/>
      <c r="P319" s="91"/>
      <c r="Q319" s="91"/>
      <c r="R319" s="91"/>
      <c r="S319" s="91"/>
      <c r="T319" s="92"/>
      <c r="U319" s="38"/>
      <c r="V319" s="38"/>
      <c r="W319" s="38"/>
      <c r="X319" s="38"/>
      <c r="Y319" s="38"/>
      <c r="Z319" s="38"/>
      <c r="AA319" s="38"/>
      <c r="AB319" s="38"/>
      <c r="AC319" s="38"/>
      <c r="AD319" s="38"/>
      <c r="AE319" s="38"/>
      <c r="AT319" s="17" t="s">
        <v>161</v>
      </c>
      <c r="AU319" s="17" t="s">
        <v>85</v>
      </c>
    </row>
    <row r="320" s="2" customFormat="1">
      <c r="A320" s="38"/>
      <c r="B320" s="39"/>
      <c r="C320" s="40"/>
      <c r="D320" s="241" t="s">
        <v>177</v>
      </c>
      <c r="E320" s="40"/>
      <c r="F320" s="246" t="s">
        <v>418</v>
      </c>
      <c r="G320" s="40"/>
      <c r="H320" s="40"/>
      <c r="I320" s="243"/>
      <c r="J320" s="40"/>
      <c r="K320" s="40"/>
      <c r="L320" s="44"/>
      <c r="M320" s="244"/>
      <c r="N320" s="245"/>
      <c r="O320" s="91"/>
      <c r="P320" s="91"/>
      <c r="Q320" s="91"/>
      <c r="R320" s="91"/>
      <c r="S320" s="91"/>
      <c r="T320" s="92"/>
      <c r="U320" s="38"/>
      <c r="V320" s="38"/>
      <c r="W320" s="38"/>
      <c r="X320" s="38"/>
      <c r="Y320" s="38"/>
      <c r="Z320" s="38"/>
      <c r="AA320" s="38"/>
      <c r="AB320" s="38"/>
      <c r="AC320" s="38"/>
      <c r="AD320" s="38"/>
      <c r="AE320" s="38"/>
      <c r="AT320" s="17" t="s">
        <v>177</v>
      </c>
      <c r="AU320" s="17" t="s">
        <v>85</v>
      </c>
    </row>
    <row r="321" s="14" customFormat="1">
      <c r="A321" s="14"/>
      <c r="B321" s="258"/>
      <c r="C321" s="259"/>
      <c r="D321" s="241" t="s">
        <v>169</v>
      </c>
      <c r="E321" s="260" t="s">
        <v>1</v>
      </c>
      <c r="F321" s="261" t="s">
        <v>419</v>
      </c>
      <c r="G321" s="259"/>
      <c r="H321" s="260" t="s">
        <v>1</v>
      </c>
      <c r="I321" s="262"/>
      <c r="J321" s="259"/>
      <c r="K321" s="259"/>
      <c r="L321" s="263"/>
      <c r="M321" s="264"/>
      <c r="N321" s="265"/>
      <c r="O321" s="265"/>
      <c r="P321" s="265"/>
      <c r="Q321" s="265"/>
      <c r="R321" s="265"/>
      <c r="S321" s="265"/>
      <c r="T321" s="266"/>
      <c r="U321" s="14"/>
      <c r="V321" s="14"/>
      <c r="W321" s="14"/>
      <c r="X321" s="14"/>
      <c r="Y321" s="14"/>
      <c r="Z321" s="14"/>
      <c r="AA321" s="14"/>
      <c r="AB321" s="14"/>
      <c r="AC321" s="14"/>
      <c r="AD321" s="14"/>
      <c r="AE321" s="14"/>
      <c r="AT321" s="267" t="s">
        <v>169</v>
      </c>
      <c r="AU321" s="267" t="s">
        <v>85</v>
      </c>
      <c r="AV321" s="14" t="s">
        <v>21</v>
      </c>
      <c r="AW321" s="14" t="s">
        <v>34</v>
      </c>
      <c r="AX321" s="14" t="s">
        <v>77</v>
      </c>
      <c r="AY321" s="267" t="s">
        <v>150</v>
      </c>
    </row>
    <row r="322" s="13" customFormat="1">
      <c r="A322" s="13"/>
      <c r="B322" s="247"/>
      <c r="C322" s="248"/>
      <c r="D322" s="241" t="s">
        <v>169</v>
      </c>
      <c r="E322" s="249" t="s">
        <v>1</v>
      </c>
      <c r="F322" s="250" t="s">
        <v>420</v>
      </c>
      <c r="G322" s="248"/>
      <c r="H322" s="251">
        <v>2</v>
      </c>
      <c r="I322" s="252"/>
      <c r="J322" s="248"/>
      <c r="K322" s="248"/>
      <c r="L322" s="253"/>
      <c r="M322" s="254"/>
      <c r="N322" s="255"/>
      <c r="O322" s="255"/>
      <c r="P322" s="255"/>
      <c r="Q322" s="255"/>
      <c r="R322" s="255"/>
      <c r="S322" s="255"/>
      <c r="T322" s="256"/>
      <c r="U322" s="13"/>
      <c r="V322" s="13"/>
      <c r="W322" s="13"/>
      <c r="X322" s="13"/>
      <c r="Y322" s="13"/>
      <c r="Z322" s="13"/>
      <c r="AA322" s="13"/>
      <c r="AB322" s="13"/>
      <c r="AC322" s="13"/>
      <c r="AD322" s="13"/>
      <c r="AE322" s="13"/>
      <c r="AT322" s="257" t="s">
        <v>169</v>
      </c>
      <c r="AU322" s="257" t="s">
        <v>85</v>
      </c>
      <c r="AV322" s="13" t="s">
        <v>85</v>
      </c>
      <c r="AW322" s="13" t="s">
        <v>34</v>
      </c>
      <c r="AX322" s="13" t="s">
        <v>21</v>
      </c>
      <c r="AY322" s="257" t="s">
        <v>150</v>
      </c>
    </row>
    <row r="323" s="2" customFormat="1" ht="24.15" customHeight="1">
      <c r="A323" s="38"/>
      <c r="B323" s="39"/>
      <c r="C323" s="279" t="s">
        <v>421</v>
      </c>
      <c r="D323" s="279" t="s">
        <v>240</v>
      </c>
      <c r="E323" s="280" t="s">
        <v>422</v>
      </c>
      <c r="F323" s="281" t="s">
        <v>423</v>
      </c>
      <c r="G323" s="282" t="s">
        <v>424</v>
      </c>
      <c r="H323" s="283">
        <v>0.040000000000000001</v>
      </c>
      <c r="I323" s="284"/>
      <c r="J323" s="285">
        <f>ROUND(I323*H323,2)</f>
        <v>0</v>
      </c>
      <c r="K323" s="281" t="s">
        <v>414</v>
      </c>
      <c r="L323" s="286"/>
      <c r="M323" s="287" t="s">
        <v>1</v>
      </c>
      <c r="N323" s="288" t="s">
        <v>42</v>
      </c>
      <c r="O323" s="91"/>
      <c r="P323" s="237">
        <f>O323*H323</f>
        <v>0</v>
      </c>
      <c r="Q323" s="237">
        <v>0.00109</v>
      </c>
      <c r="R323" s="237">
        <f>Q323*H323</f>
        <v>4.3600000000000003E-05</v>
      </c>
      <c r="S323" s="237">
        <v>0</v>
      </c>
      <c r="T323" s="238">
        <f>S323*H323</f>
        <v>0</v>
      </c>
      <c r="U323" s="38"/>
      <c r="V323" s="38"/>
      <c r="W323" s="38"/>
      <c r="X323" s="38"/>
      <c r="Y323" s="38"/>
      <c r="Z323" s="38"/>
      <c r="AA323" s="38"/>
      <c r="AB323" s="38"/>
      <c r="AC323" s="38"/>
      <c r="AD323" s="38"/>
      <c r="AE323" s="38"/>
      <c r="AR323" s="239" t="s">
        <v>212</v>
      </c>
      <c r="AT323" s="239" t="s">
        <v>240</v>
      </c>
      <c r="AU323" s="239" t="s">
        <v>85</v>
      </c>
      <c r="AY323" s="17" t="s">
        <v>150</v>
      </c>
      <c r="BE323" s="240">
        <f>IF(N323="základní",J323,0)</f>
        <v>0</v>
      </c>
      <c r="BF323" s="240">
        <f>IF(N323="snížená",J323,0)</f>
        <v>0</v>
      </c>
      <c r="BG323" s="240">
        <f>IF(N323="zákl. přenesená",J323,0)</f>
        <v>0</v>
      </c>
      <c r="BH323" s="240">
        <f>IF(N323="sníž. přenesená",J323,0)</f>
        <v>0</v>
      </c>
      <c r="BI323" s="240">
        <f>IF(N323="nulová",J323,0)</f>
        <v>0</v>
      </c>
      <c r="BJ323" s="17" t="s">
        <v>21</v>
      </c>
      <c r="BK323" s="240">
        <f>ROUND(I323*H323,2)</f>
        <v>0</v>
      </c>
      <c r="BL323" s="17" t="s">
        <v>157</v>
      </c>
      <c r="BM323" s="239" t="s">
        <v>425</v>
      </c>
    </row>
    <row r="324" s="2" customFormat="1">
      <c r="A324" s="38"/>
      <c r="B324" s="39"/>
      <c r="C324" s="40"/>
      <c r="D324" s="241" t="s">
        <v>159</v>
      </c>
      <c r="E324" s="40"/>
      <c r="F324" s="242" t="s">
        <v>423</v>
      </c>
      <c r="G324" s="40"/>
      <c r="H324" s="40"/>
      <c r="I324" s="243"/>
      <c r="J324" s="40"/>
      <c r="K324" s="40"/>
      <c r="L324" s="44"/>
      <c r="M324" s="244"/>
      <c r="N324" s="245"/>
      <c r="O324" s="91"/>
      <c r="P324" s="91"/>
      <c r="Q324" s="91"/>
      <c r="R324" s="91"/>
      <c r="S324" s="91"/>
      <c r="T324" s="92"/>
      <c r="U324" s="38"/>
      <c r="V324" s="38"/>
      <c r="W324" s="38"/>
      <c r="X324" s="38"/>
      <c r="Y324" s="38"/>
      <c r="Z324" s="38"/>
      <c r="AA324" s="38"/>
      <c r="AB324" s="38"/>
      <c r="AC324" s="38"/>
      <c r="AD324" s="38"/>
      <c r="AE324" s="38"/>
      <c r="AT324" s="17" t="s">
        <v>159</v>
      </c>
      <c r="AU324" s="17" t="s">
        <v>85</v>
      </c>
    </row>
    <row r="325" s="2" customFormat="1">
      <c r="A325" s="38"/>
      <c r="B325" s="39"/>
      <c r="C325" s="40"/>
      <c r="D325" s="241" t="s">
        <v>177</v>
      </c>
      <c r="E325" s="40"/>
      <c r="F325" s="246" t="s">
        <v>426</v>
      </c>
      <c r="G325" s="40"/>
      <c r="H325" s="40"/>
      <c r="I325" s="243"/>
      <c r="J325" s="40"/>
      <c r="K325" s="40"/>
      <c r="L325" s="44"/>
      <c r="M325" s="244"/>
      <c r="N325" s="245"/>
      <c r="O325" s="91"/>
      <c r="P325" s="91"/>
      <c r="Q325" s="91"/>
      <c r="R325" s="91"/>
      <c r="S325" s="91"/>
      <c r="T325" s="92"/>
      <c r="U325" s="38"/>
      <c r="V325" s="38"/>
      <c r="W325" s="38"/>
      <c r="X325" s="38"/>
      <c r="Y325" s="38"/>
      <c r="Z325" s="38"/>
      <c r="AA325" s="38"/>
      <c r="AB325" s="38"/>
      <c r="AC325" s="38"/>
      <c r="AD325" s="38"/>
      <c r="AE325" s="38"/>
      <c r="AT325" s="17" t="s">
        <v>177</v>
      </c>
      <c r="AU325" s="17" t="s">
        <v>85</v>
      </c>
    </row>
    <row r="326" s="13" customFormat="1">
      <c r="A326" s="13"/>
      <c r="B326" s="247"/>
      <c r="C326" s="248"/>
      <c r="D326" s="241" t="s">
        <v>169</v>
      </c>
      <c r="E326" s="249" t="s">
        <v>1</v>
      </c>
      <c r="F326" s="250" t="s">
        <v>427</v>
      </c>
      <c r="G326" s="248"/>
      <c r="H326" s="251">
        <v>0.040000000000000001</v>
      </c>
      <c r="I326" s="252"/>
      <c r="J326" s="248"/>
      <c r="K326" s="248"/>
      <c r="L326" s="253"/>
      <c r="M326" s="254"/>
      <c r="N326" s="255"/>
      <c r="O326" s="255"/>
      <c r="P326" s="255"/>
      <c r="Q326" s="255"/>
      <c r="R326" s="255"/>
      <c r="S326" s="255"/>
      <c r="T326" s="256"/>
      <c r="U326" s="13"/>
      <c r="V326" s="13"/>
      <c r="W326" s="13"/>
      <c r="X326" s="13"/>
      <c r="Y326" s="13"/>
      <c r="Z326" s="13"/>
      <c r="AA326" s="13"/>
      <c r="AB326" s="13"/>
      <c r="AC326" s="13"/>
      <c r="AD326" s="13"/>
      <c r="AE326" s="13"/>
      <c r="AT326" s="257" t="s">
        <v>169</v>
      </c>
      <c r="AU326" s="257" t="s">
        <v>85</v>
      </c>
      <c r="AV326" s="13" t="s">
        <v>85</v>
      </c>
      <c r="AW326" s="13" t="s">
        <v>34</v>
      </c>
      <c r="AX326" s="13" t="s">
        <v>21</v>
      </c>
      <c r="AY326" s="257" t="s">
        <v>150</v>
      </c>
    </row>
    <row r="327" s="2" customFormat="1" ht="24.15" customHeight="1">
      <c r="A327" s="38"/>
      <c r="B327" s="39"/>
      <c r="C327" s="228" t="s">
        <v>428</v>
      </c>
      <c r="D327" s="228" t="s">
        <v>152</v>
      </c>
      <c r="E327" s="229" t="s">
        <v>429</v>
      </c>
      <c r="F327" s="230" t="s">
        <v>430</v>
      </c>
      <c r="G327" s="231" t="s">
        <v>173</v>
      </c>
      <c r="H327" s="232">
        <v>18.75</v>
      </c>
      <c r="I327" s="233"/>
      <c r="J327" s="234">
        <f>ROUND(I327*H327,2)</f>
        <v>0</v>
      </c>
      <c r="K327" s="230" t="s">
        <v>414</v>
      </c>
      <c r="L327" s="44"/>
      <c r="M327" s="235" t="s">
        <v>1</v>
      </c>
      <c r="N327" s="236" t="s">
        <v>42</v>
      </c>
      <c r="O327" s="91"/>
      <c r="P327" s="237">
        <f>O327*H327</f>
        <v>0</v>
      </c>
      <c r="Q327" s="237">
        <v>0.0024499999999999999</v>
      </c>
      <c r="R327" s="237">
        <f>Q327*H327</f>
        <v>0.045937499999999999</v>
      </c>
      <c r="S327" s="237">
        <v>0</v>
      </c>
      <c r="T327" s="238">
        <f>S327*H327</f>
        <v>0</v>
      </c>
      <c r="U327" s="38"/>
      <c r="V327" s="38"/>
      <c r="W327" s="38"/>
      <c r="X327" s="38"/>
      <c r="Y327" s="38"/>
      <c r="Z327" s="38"/>
      <c r="AA327" s="38"/>
      <c r="AB327" s="38"/>
      <c r="AC327" s="38"/>
      <c r="AD327" s="38"/>
      <c r="AE327" s="38"/>
      <c r="AR327" s="239" t="s">
        <v>157</v>
      </c>
      <c r="AT327" s="239" t="s">
        <v>152</v>
      </c>
      <c r="AU327" s="239" t="s">
        <v>85</v>
      </c>
      <c r="AY327" s="17" t="s">
        <v>150</v>
      </c>
      <c r="BE327" s="240">
        <f>IF(N327="základní",J327,0)</f>
        <v>0</v>
      </c>
      <c r="BF327" s="240">
        <f>IF(N327="snížená",J327,0)</f>
        <v>0</v>
      </c>
      <c r="BG327" s="240">
        <f>IF(N327="zákl. přenesená",J327,0)</f>
        <v>0</v>
      </c>
      <c r="BH327" s="240">
        <f>IF(N327="sníž. přenesená",J327,0)</f>
        <v>0</v>
      </c>
      <c r="BI327" s="240">
        <f>IF(N327="nulová",J327,0)</f>
        <v>0</v>
      </c>
      <c r="BJ327" s="17" t="s">
        <v>21</v>
      </c>
      <c r="BK327" s="240">
        <f>ROUND(I327*H327,2)</f>
        <v>0</v>
      </c>
      <c r="BL327" s="17" t="s">
        <v>157</v>
      </c>
      <c r="BM327" s="239" t="s">
        <v>431</v>
      </c>
    </row>
    <row r="328" s="2" customFormat="1">
      <c r="A328" s="38"/>
      <c r="B328" s="39"/>
      <c r="C328" s="40"/>
      <c r="D328" s="241" t="s">
        <v>159</v>
      </c>
      <c r="E328" s="40"/>
      <c r="F328" s="242" t="s">
        <v>432</v>
      </c>
      <c r="G328" s="40"/>
      <c r="H328" s="40"/>
      <c r="I328" s="243"/>
      <c r="J328" s="40"/>
      <c r="K328" s="40"/>
      <c r="L328" s="44"/>
      <c r="M328" s="244"/>
      <c r="N328" s="245"/>
      <c r="O328" s="91"/>
      <c r="P328" s="91"/>
      <c r="Q328" s="91"/>
      <c r="R328" s="91"/>
      <c r="S328" s="91"/>
      <c r="T328" s="92"/>
      <c r="U328" s="38"/>
      <c r="V328" s="38"/>
      <c r="W328" s="38"/>
      <c r="X328" s="38"/>
      <c r="Y328" s="38"/>
      <c r="Z328" s="38"/>
      <c r="AA328" s="38"/>
      <c r="AB328" s="38"/>
      <c r="AC328" s="38"/>
      <c r="AD328" s="38"/>
      <c r="AE328" s="38"/>
      <c r="AT328" s="17" t="s">
        <v>159</v>
      </c>
      <c r="AU328" s="17" t="s">
        <v>85</v>
      </c>
    </row>
    <row r="329" s="2" customFormat="1">
      <c r="A329" s="38"/>
      <c r="B329" s="39"/>
      <c r="C329" s="40"/>
      <c r="D329" s="241" t="s">
        <v>161</v>
      </c>
      <c r="E329" s="40"/>
      <c r="F329" s="246" t="s">
        <v>433</v>
      </c>
      <c r="G329" s="40"/>
      <c r="H329" s="40"/>
      <c r="I329" s="243"/>
      <c r="J329" s="40"/>
      <c r="K329" s="40"/>
      <c r="L329" s="44"/>
      <c r="M329" s="244"/>
      <c r="N329" s="245"/>
      <c r="O329" s="91"/>
      <c r="P329" s="91"/>
      <c r="Q329" s="91"/>
      <c r="R329" s="91"/>
      <c r="S329" s="91"/>
      <c r="T329" s="92"/>
      <c r="U329" s="38"/>
      <c r="V329" s="38"/>
      <c r="W329" s="38"/>
      <c r="X329" s="38"/>
      <c r="Y329" s="38"/>
      <c r="Z329" s="38"/>
      <c r="AA329" s="38"/>
      <c r="AB329" s="38"/>
      <c r="AC329" s="38"/>
      <c r="AD329" s="38"/>
      <c r="AE329" s="38"/>
      <c r="AT329" s="17" t="s">
        <v>161</v>
      </c>
      <c r="AU329" s="17" t="s">
        <v>85</v>
      </c>
    </row>
    <row r="330" s="2" customFormat="1">
      <c r="A330" s="38"/>
      <c r="B330" s="39"/>
      <c r="C330" s="40"/>
      <c r="D330" s="241" t="s">
        <v>177</v>
      </c>
      <c r="E330" s="40"/>
      <c r="F330" s="246" t="s">
        <v>434</v>
      </c>
      <c r="G330" s="40"/>
      <c r="H330" s="40"/>
      <c r="I330" s="243"/>
      <c r="J330" s="40"/>
      <c r="K330" s="40"/>
      <c r="L330" s="44"/>
      <c r="M330" s="244"/>
      <c r="N330" s="245"/>
      <c r="O330" s="91"/>
      <c r="P330" s="91"/>
      <c r="Q330" s="91"/>
      <c r="R330" s="91"/>
      <c r="S330" s="91"/>
      <c r="T330" s="92"/>
      <c r="U330" s="38"/>
      <c r="V330" s="38"/>
      <c r="W330" s="38"/>
      <c r="X330" s="38"/>
      <c r="Y330" s="38"/>
      <c r="Z330" s="38"/>
      <c r="AA330" s="38"/>
      <c r="AB330" s="38"/>
      <c r="AC330" s="38"/>
      <c r="AD330" s="38"/>
      <c r="AE330" s="38"/>
      <c r="AT330" s="17" t="s">
        <v>177</v>
      </c>
      <c r="AU330" s="17" t="s">
        <v>85</v>
      </c>
    </row>
    <row r="331" s="14" customFormat="1">
      <c r="A331" s="14"/>
      <c r="B331" s="258"/>
      <c r="C331" s="259"/>
      <c r="D331" s="241" t="s">
        <v>169</v>
      </c>
      <c r="E331" s="260" t="s">
        <v>1</v>
      </c>
      <c r="F331" s="261" t="s">
        <v>435</v>
      </c>
      <c r="G331" s="259"/>
      <c r="H331" s="260" t="s">
        <v>1</v>
      </c>
      <c r="I331" s="262"/>
      <c r="J331" s="259"/>
      <c r="K331" s="259"/>
      <c r="L331" s="263"/>
      <c r="M331" s="264"/>
      <c r="N331" s="265"/>
      <c r="O331" s="265"/>
      <c r="P331" s="265"/>
      <c r="Q331" s="265"/>
      <c r="R331" s="265"/>
      <c r="S331" s="265"/>
      <c r="T331" s="266"/>
      <c r="U331" s="14"/>
      <c r="V331" s="14"/>
      <c r="W331" s="14"/>
      <c r="X331" s="14"/>
      <c r="Y331" s="14"/>
      <c r="Z331" s="14"/>
      <c r="AA331" s="14"/>
      <c r="AB331" s="14"/>
      <c r="AC331" s="14"/>
      <c r="AD331" s="14"/>
      <c r="AE331" s="14"/>
      <c r="AT331" s="267" t="s">
        <v>169</v>
      </c>
      <c r="AU331" s="267" t="s">
        <v>85</v>
      </c>
      <c r="AV331" s="14" t="s">
        <v>21</v>
      </c>
      <c r="AW331" s="14" t="s">
        <v>34</v>
      </c>
      <c r="AX331" s="14" t="s">
        <v>77</v>
      </c>
      <c r="AY331" s="267" t="s">
        <v>150</v>
      </c>
    </row>
    <row r="332" s="13" customFormat="1">
      <c r="A332" s="13"/>
      <c r="B332" s="247"/>
      <c r="C332" s="248"/>
      <c r="D332" s="241" t="s">
        <v>169</v>
      </c>
      <c r="E332" s="249" t="s">
        <v>1</v>
      </c>
      <c r="F332" s="250" t="s">
        <v>436</v>
      </c>
      <c r="G332" s="248"/>
      <c r="H332" s="251">
        <v>10</v>
      </c>
      <c r="I332" s="252"/>
      <c r="J332" s="248"/>
      <c r="K332" s="248"/>
      <c r="L332" s="253"/>
      <c r="M332" s="254"/>
      <c r="N332" s="255"/>
      <c r="O332" s="255"/>
      <c r="P332" s="255"/>
      <c r="Q332" s="255"/>
      <c r="R332" s="255"/>
      <c r="S332" s="255"/>
      <c r="T332" s="256"/>
      <c r="U332" s="13"/>
      <c r="V332" s="13"/>
      <c r="W332" s="13"/>
      <c r="X332" s="13"/>
      <c r="Y332" s="13"/>
      <c r="Z332" s="13"/>
      <c r="AA332" s="13"/>
      <c r="AB332" s="13"/>
      <c r="AC332" s="13"/>
      <c r="AD332" s="13"/>
      <c r="AE332" s="13"/>
      <c r="AT332" s="257" t="s">
        <v>169</v>
      </c>
      <c r="AU332" s="257" t="s">
        <v>85</v>
      </c>
      <c r="AV332" s="13" t="s">
        <v>85</v>
      </c>
      <c r="AW332" s="13" t="s">
        <v>34</v>
      </c>
      <c r="AX332" s="13" t="s">
        <v>77</v>
      </c>
      <c r="AY332" s="257" t="s">
        <v>150</v>
      </c>
    </row>
    <row r="333" s="14" customFormat="1">
      <c r="A333" s="14"/>
      <c r="B333" s="258"/>
      <c r="C333" s="259"/>
      <c r="D333" s="241" t="s">
        <v>169</v>
      </c>
      <c r="E333" s="260" t="s">
        <v>1</v>
      </c>
      <c r="F333" s="261" t="s">
        <v>437</v>
      </c>
      <c r="G333" s="259"/>
      <c r="H333" s="260" t="s">
        <v>1</v>
      </c>
      <c r="I333" s="262"/>
      <c r="J333" s="259"/>
      <c r="K333" s="259"/>
      <c r="L333" s="263"/>
      <c r="M333" s="264"/>
      <c r="N333" s="265"/>
      <c r="O333" s="265"/>
      <c r="P333" s="265"/>
      <c r="Q333" s="265"/>
      <c r="R333" s="265"/>
      <c r="S333" s="265"/>
      <c r="T333" s="266"/>
      <c r="U333" s="14"/>
      <c r="V333" s="14"/>
      <c r="W333" s="14"/>
      <c r="X333" s="14"/>
      <c r="Y333" s="14"/>
      <c r="Z333" s="14"/>
      <c r="AA333" s="14"/>
      <c r="AB333" s="14"/>
      <c r="AC333" s="14"/>
      <c r="AD333" s="14"/>
      <c r="AE333" s="14"/>
      <c r="AT333" s="267" t="s">
        <v>169</v>
      </c>
      <c r="AU333" s="267" t="s">
        <v>85</v>
      </c>
      <c r="AV333" s="14" t="s">
        <v>21</v>
      </c>
      <c r="AW333" s="14" t="s">
        <v>34</v>
      </c>
      <c r="AX333" s="14" t="s">
        <v>77</v>
      </c>
      <c r="AY333" s="267" t="s">
        <v>150</v>
      </c>
    </row>
    <row r="334" s="13" customFormat="1">
      <c r="A334" s="13"/>
      <c r="B334" s="247"/>
      <c r="C334" s="248"/>
      <c r="D334" s="241" t="s">
        <v>169</v>
      </c>
      <c r="E334" s="249" t="s">
        <v>1</v>
      </c>
      <c r="F334" s="250" t="s">
        <v>438</v>
      </c>
      <c r="G334" s="248"/>
      <c r="H334" s="251">
        <v>8.75</v>
      </c>
      <c r="I334" s="252"/>
      <c r="J334" s="248"/>
      <c r="K334" s="248"/>
      <c r="L334" s="253"/>
      <c r="M334" s="254"/>
      <c r="N334" s="255"/>
      <c r="O334" s="255"/>
      <c r="P334" s="255"/>
      <c r="Q334" s="255"/>
      <c r="R334" s="255"/>
      <c r="S334" s="255"/>
      <c r="T334" s="256"/>
      <c r="U334" s="13"/>
      <c r="V334" s="13"/>
      <c r="W334" s="13"/>
      <c r="X334" s="13"/>
      <c r="Y334" s="13"/>
      <c r="Z334" s="13"/>
      <c r="AA334" s="13"/>
      <c r="AB334" s="13"/>
      <c r="AC334" s="13"/>
      <c r="AD334" s="13"/>
      <c r="AE334" s="13"/>
      <c r="AT334" s="257" t="s">
        <v>169</v>
      </c>
      <c r="AU334" s="257" t="s">
        <v>85</v>
      </c>
      <c r="AV334" s="13" t="s">
        <v>85</v>
      </c>
      <c r="AW334" s="13" t="s">
        <v>34</v>
      </c>
      <c r="AX334" s="13" t="s">
        <v>77</v>
      </c>
      <c r="AY334" s="257" t="s">
        <v>150</v>
      </c>
    </row>
    <row r="335" s="15" customFormat="1">
      <c r="A335" s="15"/>
      <c r="B335" s="268"/>
      <c r="C335" s="269"/>
      <c r="D335" s="241" t="s">
        <v>169</v>
      </c>
      <c r="E335" s="270" t="s">
        <v>1</v>
      </c>
      <c r="F335" s="271" t="s">
        <v>188</v>
      </c>
      <c r="G335" s="269"/>
      <c r="H335" s="272">
        <v>18.75</v>
      </c>
      <c r="I335" s="273"/>
      <c r="J335" s="269"/>
      <c r="K335" s="269"/>
      <c r="L335" s="274"/>
      <c r="M335" s="275"/>
      <c r="N335" s="276"/>
      <c r="O335" s="276"/>
      <c r="P335" s="276"/>
      <c r="Q335" s="276"/>
      <c r="R335" s="276"/>
      <c r="S335" s="276"/>
      <c r="T335" s="277"/>
      <c r="U335" s="15"/>
      <c r="V335" s="15"/>
      <c r="W335" s="15"/>
      <c r="X335" s="15"/>
      <c r="Y335" s="15"/>
      <c r="Z335" s="15"/>
      <c r="AA335" s="15"/>
      <c r="AB335" s="15"/>
      <c r="AC335" s="15"/>
      <c r="AD335" s="15"/>
      <c r="AE335" s="15"/>
      <c r="AT335" s="278" t="s">
        <v>169</v>
      </c>
      <c r="AU335" s="278" t="s">
        <v>85</v>
      </c>
      <c r="AV335" s="15" t="s">
        <v>157</v>
      </c>
      <c r="AW335" s="15" t="s">
        <v>34</v>
      </c>
      <c r="AX335" s="15" t="s">
        <v>21</v>
      </c>
      <c r="AY335" s="278" t="s">
        <v>150</v>
      </c>
    </row>
    <row r="336" s="2" customFormat="1" ht="24.15" customHeight="1">
      <c r="A336" s="38"/>
      <c r="B336" s="39"/>
      <c r="C336" s="228" t="s">
        <v>439</v>
      </c>
      <c r="D336" s="228" t="s">
        <v>152</v>
      </c>
      <c r="E336" s="229" t="s">
        <v>440</v>
      </c>
      <c r="F336" s="230" t="s">
        <v>441</v>
      </c>
      <c r="G336" s="231" t="s">
        <v>155</v>
      </c>
      <c r="H336" s="232">
        <v>30</v>
      </c>
      <c r="I336" s="233"/>
      <c r="J336" s="234">
        <f>ROUND(I336*H336,2)</f>
        <v>0</v>
      </c>
      <c r="K336" s="230" t="s">
        <v>156</v>
      </c>
      <c r="L336" s="44"/>
      <c r="M336" s="235" t="s">
        <v>1</v>
      </c>
      <c r="N336" s="236" t="s">
        <v>42</v>
      </c>
      <c r="O336" s="91"/>
      <c r="P336" s="237">
        <f>O336*H336</f>
        <v>0</v>
      </c>
      <c r="Q336" s="237">
        <v>0</v>
      </c>
      <c r="R336" s="237">
        <f>Q336*H336</f>
        <v>0</v>
      </c>
      <c r="S336" s="237">
        <v>0</v>
      </c>
      <c r="T336" s="238">
        <f>S336*H336</f>
        <v>0</v>
      </c>
      <c r="U336" s="38"/>
      <c r="V336" s="38"/>
      <c r="W336" s="38"/>
      <c r="X336" s="38"/>
      <c r="Y336" s="38"/>
      <c r="Z336" s="38"/>
      <c r="AA336" s="38"/>
      <c r="AB336" s="38"/>
      <c r="AC336" s="38"/>
      <c r="AD336" s="38"/>
      <c r="AE336" s="38"/>
      <c r="AR336" s="239" t="s">
        <v>157</v>
      </c>
      <c r="AT336" s="239" t="s">
        <v>152</v>
      </c>
      <c r="AU336" s="239" t="s">
        <v>85</v>
      </c>
      <c r="AY336" s="17" t="s">
        <v>150</v>
      </c>
      <c r="BE336" s="240">
        <f>IF(N336="základní",J336,0)</f>
        <v>0</v>
      </c>
      <c r="BF336" s="240">
        <f>IF(N336="snížená",J336,0)</f>
        <v>0</v>
      </c>
      <c r="BG336" s="240">
        <f>IF(N336="zákl. přenesená",J336,0)</f>
        <v>0</v>
      </c>
      <c r="BH336" s="240">
        <f>IF(N336="sníž. přenesená",J336,0)</f>
        <v>0</v>
      </c>
      <c r="BI336" s="240">
        <f>IF(N336="nulová",J336,0)</f>
        <v>0</v>
      </c>
      <c r="BJ336" s="17" t="s">
        <v>21</v>
      </c>
      <c r="BK336" s="240">
        <f>ROUND(I336*H336,2)</f>
        <v>0</v>
      </c>
      <c r="BL336" s="17" t="s">
        <v>157</v>
      </c>
      <c r="BM336" s="239" t="s">
        <v>442</v>
      </c>
    </row>
    <row r="337" s="2" customFormat="1">
      <c r="A337" s="38"/>
      <c r="B337" s="39"/>
      <c r="C337" s="40"/>
      <c r="D337" s="241" t="s">
        <v>159</v>
      </c>
      <c r="E337" s="40"/>
      <c r="F337" s="242" t="s">
        <v>443</v>
      </c>
      <c r="G337" s="40"/>
      <c r="H337" s="40"/>
      <c r="I337" s="243"/>
      <c r="J337" s="40"/>
      <c r="K337" s="40"/>
      <c r="L337" s="44"/>
      <c r="M337" s="244"/>
      <c r="N337" s="245"/>
      <c r="O337" s="91"/>
      <c r="P337" s="91"/>
      <c r="Q337" s="91"/>
      <c r="R337" s="91"/>
      <c r="S337" s="91"/>
      <c r="T337" s="92"/>
      <c r="U337" s="38"/>
      <c r="V337" s="38"/>
      <c r="W337" s="38"/>
      <c r="X337" s="38"/>
      <c r="Y337" s="38"/>
      <c r="Z337" s="38"/>
      <c r="AA337" s="38"/>
      <c r="AB337" s="38"/>
      <c r="AC337" s="38"/>
      <c r="AD337" s="38"/>
      <c r="AE337" s="38"/>
      <c r="AT337" s="17" t="s">
        <v>159</v>
      </c>
      <c r="AU337" s="17" t="s">
        <v>85</v>
      </c>
    </row>
    <row r="338" s="2" customFormat="1">
      <c r="A338" s="38"/>
      <c r="B338" s="39"/>
      <c r="C338" s="40"/>
      <c r="D338" s="241" t="s">
        <v>161</v>
      </c>
      <c r="E338" s="40"/>
      <c r="F338" s="246" t="s">
        <v>444</v>
      </c>
      <c r="G338" s="40"/>
      <c r="H338" s="40"/>
      <c r="I338" s="243"/>
      <c r="J338" s="40"/>
      <c r="K338" s="40"/>
      <c r="L338" s="44"/>
      <c r="M338" s="244"/>
      <c r="N338" s="245"/>
      <c r="O338" s="91"/>
      <c r="P338" s="91"/>
      <c r="Q338" s="91"/>
      <c r="R338" s="91"/>
      <c r="S338" s="91"/>
      <c r="T338" s="92"/>
      <c r="U338" s="38"/>
      <c r="V338" s="38"/>
      <c r="W338" s="38"/>
      <c r="X338" s="38"/>
      <c r="Y338" s="38"/>
      <c r="Z338" s="38"/>
      <c r="AA338" s="38"/>
      <c r="AB338" s="38"/>
      <c r="AC338" s="38"/>
      <c r="AD338" s="38"/>
      <c r="AE338" s="38"/>
      <c r="AT338" s="17" t="s">
        <v>161</v>
      </c>
      <c r="AU338" s="17" t="s">
        <v>85</v>
      </c>
    </row>
    <row r="339" s="14" customFormat="1">
      <c r="A339" s="14"/>
      <c r="B339" s="258"/>
      <c r="C339" s="259"/>
      <c r="D339" s="241" t="s">
        <v>169</v>
      </c>
      <c r="E339" s="260" t="s">
        <v>1</v>
      </c>
      <c r="F339" s="261" t="s">
        <v>445</v>
      </c>
      <c r="G339" s="259"/>
      <c r="H339" s="260" t="s">
        <v>1</v>
      </c>
      <c r="I339" s="262"/>
      <c r="J339" s="259"/>
      <c r="K339" s="259"/>
      <c r="L339" s="263"/>
      <c r="M339" s="264"/>
      <c r="N339" s="265"/>
      <c r="O339" s="265"/>
      <c r="P339" s="265"/>
      <c r="Q339" s="265"/>
      <c r="R339" s="265"/>
      <c r="S339" s="265"/>
      <c r="T339" s="266"/>
      <c r="U339" s="14"/>
      <c r="V339" s="14"/>
      <c r="W339" s="14"/>
      <c r="X339" s="14"/>
      <c r="Y339" s="14"/>
      <c r="Z339" s="14"/>
      <c r="AA339" s="14"/>
      <c r="AB339" s="14"/>
      <c r="AC339" s="14"/>
      <c r="AD339" s="14"/>
      <c r="AE339" s="14"/>
      <c r="AT339" s="267" t="s">
        <v>169</v>
      </c>
      <c r="AU339" s="267" t="s">
        <v>85</v>
      </c>
      <c r="AV339" s="14" t="s">
        <v>21</v>
      </c>
      <c r="AW339" s="14" t="s">
        <v>34</v>
      </c>
      <c r="AX339" s="14" t="s">
        <v>77</v>
      </c>
      <c r="AY339" s="267" t="s">
        <v>150</v>
      </c>
    </row>
    <row r="340" s="13" customFormat="1">
      <c r="A340" s="13"/>
      <c r="B340" s="247"/>
      <c r="C340" s="248"/>
      <c r="D340" s="241" t="s">
        <v>169</v>
      </c>
      <c r="E340" s="249" t="s">
        <v>1</v>
      </c>
      <c r="F340" s="250" t="s">
        <v>446</v>
      </c>
      <c r="G340" s="248"/>
      <c r="H340" s="251">
        <v>30</v>
      </c>
      <c r="I340" s="252"/>
      <c r="J340" s="248"/>
      <c r="K340" s="248"/>
      <c r="L340" s="253"/>
      <c r="M340" s="254"/>
      <c r="N340" s="255"/>
      <c r="O340" s="255"/>
      <c r="P340" s="255"/>
      <c r="Q340" s="255"/>
      <c r="R340" s="255"/>
      <c r="S340" s="255"/>
      <c r="T340" s="256"/>
      <c r="U340" s="13"/>
      <c r="V340" s="13"/>
      <c r="W340" s="13"/>
      <c r="X340" s="13"/>
      <c r="Y340" s="13"/>
      <c r="Z340" s="13"/>
      <c r="AA340" s="13"/>
      <c r="AB340" s="13"/>
      <c r="AC340" s="13"/>
      <c r="AD340" s="13"/>
      <c r="AE340" s="13"/>
      <c r="AT340" s="257" t="s">
        <v>169</v>
      </c>
      <c r="AU340" s="257" t="s">
        <v>85</v>
      </c>
      <c r="AV340" s="13" t="s">
        <v>85</v>
      </c>
      <c r="AW340" s="13" t="s">
        <v>34</v>
      </c>
      <c r="AX340" s="13" t="s">
        <v>77</v>
      </c>
      <c r="AY340" s="257" t="s">
        <v>150</v>
      </c>
    </row>
    <row r="341" s="15" customFormat="1">
      <c r="A341" s="15"/>
      <c r="B341" s="268"/>
      <c r="C341" s="269"/>
      <c r="D341" s="241" t="s">
        <v>169</v>
      </c>
      <c r="E341" s="270" t="s">
        <v>1</v>
      </c>
      <c r="F341" s="271" t="s">
        <v>188</v>
      </c>
      <c r="G341" s="269"/>
      <c r="H341" s="272">
        <v>30</v>
      </c>
      <c r="I341" s="273"/>
      <c r="J341" s="269"/>
      <c r="K341" s="269"/>
      <c r="L341" s="274"/>
      <c r="M341" s="275"/>
      <c r="N341" s="276"/>
      <c r="O341" s="276"/>
      <c r="P341" s="276"/>
      <c r="Q341" s="276"/>
      <c r="R341" s="276"/>
      <c r="S341" s="276"/>
      <c r="T341" s="277"/>
      <c r="U341" s="15"/>
      <c r="V341" s="15"/>
      <c r="W341" s="15"/>
      <c r="X341" s="15"/>
      <c r="Y341" s="15"/>
      <c r="Z341" s="15"/>
      <c r="AA341" s="15"/>
      <c r="AB341" s="15"/>
      <c r="AC341" s="15"/>
      <c r="AD341" s="15"/>
      <c r="AE341" s="15"/>
      <c r="AT341" s="278" t="s">
        <v>169</v>
      </c>
      <c r="AU341" s="278" t="s">
        <v>85</v>
      </c>
      <c r="AV341" s="15" t="s">
        <v>157</v>
      </c>
      <c r="AW341" s="15" t="s">
        <v>34</v>
      </c>
      <c r="AX341" s="15" t="s">
        <v>21</v>
      </c>
      <c r="AY341" s="278" t="s">
        <v>150</v>
      </c>
    </row>
    <row r="342" s="2" customFormat="1" ht="24.15" customHeight="1">
      <c r="A342" s="38"/>
      <c r="B342" s="39"/>
      <c r="C342" s="228" t="s">
        <v>447</v>
      </c>
      <c r="D342" s="228" t="s">
        <v>152</v>
      </c>
      <c r="E342" s="229" t="s">
        <v>448</v>
      </c>
      <c r="F342" s="230" t="s">
        <v>449</v>
      </c>
      <c r="G342" s="231" t="s">
        <v>155</v>
      </c>
      <c r="H342" s="232">
        <v>900</v>
      </c>
      <c r="I342" s="233"/>
      <c r="J342" s="234">
        <f>ROUND(I342*H342,2)</f>
        <v>0</v>
      </c>
      <c r="K342" s="230" t="s">
        <v>156</v>
      </c>
      <c r="L342" s="44"/>
      <c r="M342" s="235" t="s">
        <v>1</v>
      </c>
      <c r="N342" s="236" t="s">
        <v>42</v>
      </c>
      <c r="O342" s="91"/>
      <c r="P342" s="237">
        <f>O342*H342</f>
        <v>0</v>
      </c>
      <c r="Q342" s="237">
        <v>0</v>
      </c>
      <c r="R342" s="237">
        <f>Q342*H342</f>
        <v>0</v>
      </c>
      <c r="S342" s="237">
        <v>0</v>
      </c>
      <c r="T342" s="238">
        <f>S342*H342</f>
        <v>0</v>
      </c>
      <c r="U342" s="38"/>
      <c r="V342" s="38"/>
      <c r="W342" s="38"/>
      <c r="X342" s="38"/>
      <c r="Y342" s="38"/>
      <c r="Z342" s="38"/>
      <c r="AA342" s="38"/>
      <c r="AB342" s="38"/>
      <c r="AC342" s="38"/>
      <c r="AD342" s="38"/>
      <c r="AE342" s="38"/>
      <c r="AR342" s="239" t="s">
        <v>157</v>
      </c>
      <c r="AT342" s="239" t="s">
        <v>152</v>
      </c>
      <c r="AU342" s="239" t="s">
        <v>85</v>
      </c>
      <c r="AY342" s="17" t="s">
        <v>150</v>
      </c>
      <c r="BE342" s="240">
        <f>IF(N342="základní",J342,0)</f>
        <v>0</v>
      </c>
      <c r="BF342" s="240">
        <f>IF(N342="snížená",J342,0)</f>
        <v>0</v>
      </c>
      <c r="BG342" s="240">
        <f>IF(N342="zákl. přenesená",J342,0)</f>
        <v>0</v>
      </c>
      <c r="BH342" s="240">
        <f>IF(N342="sníž. přenesená",J342,0)</f>
        <v>0</v>
      </c>
      <c r="BI342" s="240">
        <f>IF(N342="nulová",J342,0)</f>
        <v>0</v>
      </c>
      <c r="BJ342" s="17" t="s">
        <v>21</v>
      </c>
      <c r="BK342" s="240">
        <f>ROUND(I342*H342,2)</f>
        <v>0</v>
      </c>
      <c r="BL342" s="17" t="s">
        <v>157</v>
      </c>
      <c r="BM342" s="239" t="s">
        <v>450</v>
      </c>
    </row>
    <row r="343" s="2" customFormat="1">
      <c r="A343" s="38"/>
      <c r="B343" s="39"/>
      <c r="C343" s="40"/>
      <c r="D343" s="241" t="s">
        <v>159</v>
      </c>
      <c r="E343" s="40"/>
      <c r="F343" s="242" t="s">
        <v>451</v>
      </c>
      <c r="G343" s="40"/>
      <c r="H343" s="40"/>
      <c r="I343" s="243"/>
      <c r="J343" s="40"/>
      <c r="K343" s="40"/>
      <c r="L343" s="44"/>
      <c r="M343" s="244"/>
      <c r="N343" s="245"/>
      <c r="O343" s="91"/>
      <c r="P343" s="91"/>
      <c r="Q343" s="91"/>
      <c r="R343" s="91"/>
      <c r="S343" s="91"/>
      <c r="T343" s="92"/>
      <c r="U343" s="38"/>
      <c r="V343" s="38"/>
      <c r="W343" s="38"/>
      <c r="X343" s="38"/>
      <c r="Y343" s="38"/>
      <c r="Z343" s="38"/>
      <c r="AA343" s="38"/>
      <c r="AB343" s="38"/>
      <c r="AC343" s="38"/>
      <c r="AD343" s="38"/>
      <c r="AE343" s="38"/>
      <c r="AT343" s="17" t="s">
        <v>159</v>
      </c>
      <c r="AU343" s="17" t="s">
        <v>85</v>
      </c>
    </row>
    <row r="344" s="2" customFormat="1">
      <c r="A344" s="38"/>
      <c r="B344" s="39"/>
      <c r="C344" s="40"/>
      <c r="D344" s="241" t="s">
        <v>161</v>
      </c>
      <c r="E344" s="40"/>
      <c r="F344" s="246" t="s">
        <v>444</v>
      </c>
      <c r="G344" s="40"/>
      <c r="H344" s="40"/>
      <c r="I344" s="243"/>
      <c r="J344" s="40"/>
      <c r="K344" s="40"/>
      <c r="L344" s="44"/>
      <c r="M344" s="244"/>
      <c r="N344" s="245"/>
      <c r="O344" s="91"/>
      <c r="P344" s="91"/>
      <c r="Q344" s="91"/>
      <c r="R344" s="91"/>
      <c r="S344" s="91"/>
      <c r="T344" s="92"/>
      <c r="U344" s="38"/>
      <c r="V344" s="38"/>
      <c r="W344" s="38"/>
      <c r="X344" s="38"/>
      <c r="Y344" s="38"/>
      <c r="Z344" s="38"/>
      <c r="AA344" s="38"/>
      <c r="AB344" s="38"/>
      <c r="AC344" s="38"/>
      <c r="AD344" s="38"/>
      <c r="AE344" s="38"/>
      <c r="AT344" s="17" t="s">
        <v>161</v>
      </c>
      <c r="AU344" s="17" t="s">
        <v>85</v>
      </c>
    </row>
    <row r="345" s="13" customFormat="1">
      <c r="A345" s="13"/>
      <c r="B345" s="247"/>
      <c r="C345" s="248"/>
      <c r="D345" s="241" t="s">
        <v>169</v>
      </c>
      <c r="E345" s="249" t="s">
        <v>1</v>
      </c>
      <c r="F345" s="250" t="s">
        <v>452</v>
      </c>
      <c r="G345" s="248"/>
      <c r="H345" s="251">
        <v>900</v>
      </c>
      <c r="I345" s="252"/>
      <c r="J345" s="248"/>
      <c r="K345" s="248"/>
      <c r="L345" s="253"/>
      <c r="M345" s="254"/>
      <c r="N345" s="255"/>
      <c r="O345" s="255"/>
      <c r="P345" s="255"/>
      <c r="Q345" s="255"/>
      <c r="R345" s="255"/>
      <c r="S345" s="255"/>
      <c r="T345" s="256"/>
      <c r="U345" s="13"/>
      <c r="V345" s="13"/>
      <c r="W345" s="13"/>
      <c r="X345" s="13"/>
      <c r="Y345" s="13"/>
      <c r="Z345" s="13"/>
      <c r="AA345" s="13"/>
      <c r="AB345" s="13"/>
      <c r="AC345" s="13"/>
      <c r="AD345" s="13"/>
      <c r="AE345" s="13"/>
      <c r="AT345" s="257" t="s">
        <v>169</v>
      </c>
      <c r="AU345" s="257" t="s">
        <v>85</v>
      </c>
      <c r="AV345" s="13" t="s">
        <v>85</v>
      </c>
      <c r="AW345" s="13" t="s">
        <v>34</v>
      </c>
      <c r="AX345" s="13" t="s">
        <v>21</v>
      </c>
      <c r="AY345" s="257" t="s">
        <v>150</v>
      </c>
    </row>
    <row r="346" s="2" customFormat="1" ht="24.15" customHeight="1">
      <c r="A346" s="38"/>
      <c r="B346" s="39"/>
      <c r="C346" s="228" t="s">
        <v>453</v>
      </c>
      <c r="D346" s="228" t="s">
        <v>152</v>
      </c>
      <c r="E346" s="229" t="s">
        <v>454</v>
      </c>
      <c r="F346" s="230" t="s">
        <v>455</v>
      </c>
      <c r="G346" s="231" t="s">
        <v>155</v>
      </c>
      <c r="H346" s="232">
        <v>30</v>
      </c>
      <c r="I346" s="233"/>
      <c r="J346" s="234">
        <f>ROUND(I346*H346,2)</f>
        <v>0</v>
      </c>
      <c r="K346" s="230" t="s">
        <v>156</v>
      </c>
      <c r="L346" s="44"/>
      <c r="M346" s="235" t="s">
        <v>1</v>
      </c>
      <c r="N346" s="236" t="s">
        <v>42</v>
      </c>
      <c r="O346" s="91"/>
      <c r="P346" s="237">
        <f>O346*H346</f>
        <v>0</v>
      </c>
      <c r="Q346" s="237">
        <v>0</v>
      </c>
      <c r="R346" s="237">
        <f>Q346*H346</f>
        <v>0</v>
      </c>
      <c r="S346" s="237">
        <v>0</v>
      </c>
      <c r="T346" s="238">
        <f>S346*H346</f>
        <v>0</v>
      </c>
      <c r="U346" s="38"/>
      <c r="V346" s="38"/>
      <c r="W346" s="38"/>
      <c r="X346" s="38"/>
      <c r="Y346" s="38"/>
      <c r="Z346" s="38"/>
      <c r="AA346" s="38"/>
      <c r="AB346" s="38"/>
      <c r="AC346" s="38"/>
      <c r="AD346" s="38"/>
      <c r="AE346" s="38"/>
      <c r="AR346" s="239" t="s">
        <v>157</v>
      </c>
      <c r="AT346" s="239" t="s">
        <v>152</v>
      </c>
      <c r="AU346" s="239" t="s">
        <v>85</v>
      </c>
      <c r="AY346" s="17" t="s">
        <v>150</v>
      </c>
      <c r="BE346" s="240">
        <f>IF(N346="základní",J346,0)</f>
        <v>0</v>
      </c>
      <c r="BF346" s="240">
        <f>IF(N346="snížená",J346,0)</f>
        <v>0</v>
      </c>
      <c r="BG346" s="240">
        <f>IF(N346="zákl. přenesená",J346,0)</f>
        <v>0</v>
      </c>
      <c r="BH346" s="240">
        <f>IF(N346="sníž. přenesená",J346,0)</f>
        <v>0</v>
      </c>
      <c r="BI346" s="240">
        <f>IF(N346="nulová",J346,0)</f>
        <v>0</v>
      </c>
      <c r="BJ346" s="17" t="s">
        <v>21</v>
      </c>
      <c r="BK346" s="240">
        <f>ROUND(I346*H346,2)</f>
        <v>0</v>
      </c>
      <c r="BL346" s="17" t="s">
        <v>157</v>
      </c>
      <c r="BM346" s="239" t="s">
        <v>456</v>
      </c>
    </row>
    <row r="347" s="2" customFormat="1">
      <c r="A347" s="38"/>
      <c r="B347" s="39"/>
      <c r="C347" s="40"/>
      <c r="D347" s="241" t="s">
        <v>159</v>
      </c>
      <c r="E347" s="40"/>
      <c r="F347" s="242" t="s">
        <v>457</v>
      </c>
      <c r="G347" s="40"/>
      <c r="H347" s="40"/>
      <c r="I347" s="243"/>
      <c r="J347" s="40"/>
      <c r="K347" s="40"/>
      <c r="L347" s="44"/>
      <c r="M347" s="244"/>
      <c r="N347" s="245"/>
      <c r="O347" s="91"/>
      <c r="P347" s="91"/>
      <c r="Q347" s="91"/>
      <c r="R347" s="91"/>
      <c r="S347" s="91"/>
      <c r="T347" s="92"/>
      <c r="U347" s="38"/>
      <c r="V347" s="38"/>
      <c r="W347" s="38"/>
      <c r="X347" s="38"/>
      <c r="Y347" s="38"/>
      <c r="Z347" s="38"/>
      <c r="AA347" s="38"/>
      <c r="AB347" s="38"/>
      <c r="AC347" s="38"/>
      <c r="AD347" s="38"/>
      <c r="AE347" s="38"/>
      <c r="AT347" s="17" t="s">
        <v>159</v>
      </c>
      <c r="AU347" s="17" t="s">
        <v>85</v>
      </c>
    </row>
    <row r="348" s="2" customFormat="1">
      <c r="A348" s="38"/>
      <c r="B348" s="39"/>
      <c r="C348" s="40"/>
      <c r="D348" s="241" t="s">
        <v>161</v>
      </c>
      <c r="E348" s="40"/>
      <c r="F348" s="246" t="s">
        <v>458</v>
      </c>
      <c r="G348" s="40"/>
      <c r="H348" s="40"/>
      <c r="I348" s="243"/>
      <c r="J348" s="40"/>
      <c r="K348" s="40"/>
      <c r="L348" s="44"/>
      <c r="M348" s="244"/>
      <c r="N348" s="245"/>
      <c r="O348" s="91"/>
      <c r="P348" s="91"/>
      <c r="Q348" s="91"/>
      <c r="R348" s="91"/>
      <c r="S348" s="91"/>
      <c r="T348" s="92"/>
      <c r="U348" s="38"/>
      <c r="V348" s="38"/>
      <c r="W348" s="38"/>
      <c r="X348" s="38"/>
      <c r="Y348" s="38"/>
      <c r="Z348" s="38"/>
      <c r="AA348" s="38"/>
      <c r="AB348" s="38"/>
      <c r="AC348" s="38"/>
      <c r="AD348" s="38"/>
      <c r="AE348" s="38"/>
      <c r="AT348" s="17" t="s">
        <v>161</v>
      </c>
      <c r="AU348" s="17" t="s">
        <v>85</v>
      </c>
    </row>
    <row r="349" s="2" customFormat="1" ht="24.15" customHeight="1">
      <c r="A349" s="38"/>
      <c r="B349" s="39"/>
      <c r="C349" s="228" t="s">
        <v>459</v>
      </c>
      <c r="D349" s="228" t="s">
        <v>152</v>
      </c>
      <c r="E349" s="229" t="s">
        <v>460</v>
      </c>
      <c r="F349" s="230" t="s">
        <v>461</v>
      </c>
      <c r="G349" s="231" t="s">
        <v>165</v>
      </c>
      <c r="H349" s="232">
        <v>446.07999999999998</v>
      </c>
      <c r="I349" s="233"/>
      <c r="J349" s="234">
        <f>ROUND(I349*H349,2)</f>
        <v>0</v>
      </c>
      <c r="K349" s="230" t="s">
        <v>156</v>
      </c>
      <c r="L349" s="44"/>
      <c r="M349" s="235" t="s">
        <v>1</v>
      </c>
      <c r="N349" s="236" t="s">
        <v>42</v>
      </c>
      <c r="O349" s="91"/>
      <c r="P349" s="237">
        <f>O349*H349</f>
        <v>0</v>
      </c>
      <c r="Q349" s="237">
        <v>0</v>
      </c>
      <c r="R349" s="237">
        <f>Q349*H349</f>
        <v>0</v>
      </c>
      <c r="S349" s="237">
        <v>0</v>
      </c>
      <c r="T349" s="238">
        <f>S349*H349</f>
        <v>0</v>
      </c>
      <c r="U349" s="38"/>
      <c r="V349" s="38"/>
      <c r="W349" s="38"/>
      <c r="X349" s="38"/>
      <c r="Y349" s="38"/>
      <c r="Z349" s="38"/>
      <c r="AA349" s="38"/>
      <c r="AB349" s="38"/>
      <c r="AC349" s="38"/>
      <c r="AD349" s="38"/>
      <c r="AE349" s="38"/>
      <c r="AR349" s="239" t="s">
        <v>157</v>
      </c>
      <c r="AT349" s="239" t="s">
        <v>152</v>
      </c>
      <c r="AU349" s="239" t="s">
        <v>85</v>
      </c>
      <c r="AY349" s="17" t="s">
        <v>150</v>
      </c>
      <c r="BE349" s="240">
        <f>IF(N349="základní",J349,0)</f>
        <v>0</v>
      </c>
      <c r="BF349" s="240">
        <f>IF(N349="snížená",J349,0)</f>
        <v>0</v>
      </c>
      <c r="BG349" s="240">
        <f>IF(N349="zákl. přenesená",J349,0)</f>
        <v>0</v>
      </c>
      <c r="BH349" s="240">
        <f>IF(N349="sníž. přenesená",J349,0)</f>
        <v>0</v>
      </c>
      <c r="BI349" s="240">
        <f>IF(N349="nulová",J349,0)</f>
        <v>0</v>
      </c>
      <c r="BJ349" s="17" t="s">
        <v>21</v>
      </c>
      <c r="BK349" s="240">
        <f>ROUND(I349*H349,2)</f>
        <v>0</v>
      </c>
      <c r="BL349" s="17" t="s">
        <v>157</v>
      </c>
      <c r="BM349" s="239" t="s">
        <v>462</v>
      </c>
    </row>
    <row r="350" s="2" customFormat="1">
      <c r="A350" s="38"/>
      <c r="B350" s="39"/>
      <c r="C350" s="40"/>
      <c r="D350" s="241" t="s">
        <v>159</v>
      </c>
      <c r="E350" s="40"/>
      <c r="F350" s="242" t="s">
        <v>463</v>
      </c>
      <c r="G350" s="40"/>
      <c r="H350" s="40"/>
      <c r="I350" s="243"/>
      <c r="J350" s="40"/>
      <c r="K350" s="40"/>
      <c r="L350" s="44"/>
      <c r="M350" s="244"/>
      <c r="N350" s="245"/>
      <c r="O350" s="91"/>
      <c r="P350" s="91"/>
      <c r="Q350" s="91"/>
      <c r="R350" s="91"/>
      <c r="S350" s="91"/>
      <c r="T350" s="92"/>
      <c r="U350" s="38"/>
      <c r="V350" s="38"/>
      <c r="W350" s="38"/>
      <c r="X350" s="38"/>
      <c r="Y350" s="38"/>
      <c r="Z350" s="38"/>
      <c r="AA350" s="38"/>
      <c r="AB350" s="38"/>
      <c r="AC350" s="38"/>
      <c r="AD350" s="38"/>
      <c r="AE350" s="38"/>
      <c r="AT350" s="17" t="s">
        <v>159</v>
      </c>
      <c r="AU350" s="17" t="s">
        <v>85</v>
      </c>
    </row>
    <row r="351" s="2" customFormat="1">
      <c r="A351" s="38"/>
      <c r="B351" s="39"/>
      <c r="C351" s="40"/>
      <c r="D351" s="241" t="s">
        <v>161</v>
      </c>
      <c r="E351" s="40"/>
      <c r="F351" s="246" t="s">
        <v>464</v>
      </c>
      <c r="G351" s="40"/>
      <c r="H351" s="40"/>
      <c r="I351" s="243"/>
      <c r="J351" s="40"/>
      <c r="K351" s="40"/>
      <c r="L351" s="44"/>
      <c r="M351" s="244"/>
      <c r="N351" s="245"/>
      <c r="O351" s="91"/>
      <c r="P351" s="91"/>
      <c r="Q351" s="91"/>
      <c r="R351" s="91"/>
      <c r="S351" s="91"/>
      <c r="T351" s="92"/>
      <c r="U351" s="38"/>
      <c r="V351" s="38"/>
      <c r="W351" s="38"/>
      <c r="X351" s="38"/>
      <c r="Y351" s="38"/>
      <c r="Z351" s="38"/>
      <c r="AA351" s="38"/>
      <c r="AB351" s="38"/>
      <c r="AC351" s="38"/>
      <c r="AD351" s="38"/>
      <c r="AE351" s="38"/>
      <c r="AT351" s="17" t="s">
        <v>161</v>
      </c>
      <c r="AU351" s="17" t="s">
        <v>85</v>
      </c>
    </row>
    <row r="352" s="14" customFormat="1">
      <c r="A352" s="14"/>
      <c r="B352" s="258"/>
      <c r="C352" s="259"/>
      <c r="D352" s="241" t="s">
        <v>169</v>
      </c>
      <c r="E352" s="260" t="s">
        <v>1</v>
      </c>
      <c r="F352" s="261" t="s">
        <v>465</v>
      </c>
      <c r="G352" s="259"/>
      <c r="H352" s="260" t="s">
        <v>1</v>
      </c>
      <c r="I352" s="262"/>
      <c r="J352" s="259"/>
      <c r="K352" s="259"/>
      <c r="L352" s="263"/>
      <c r="M352" s="264"/>
      <c r="N352" s="265"/>
      <c r="O352" s="265"/>
      <c r="P352" s="265"/>
      <c r="Q352" s="265"/>
      <c r="R352" s="265"/>
      <c r="S352" s="265"/>
      <c r="T352" s="266"/>
      <c r="U352" s="14"/>
      <c r="V352" s="14"/>
      <c r="W352" s="14"/>
      <c r="X352" s="14"/>
      <c r="Y352" s="14"/>
      <c r="Z352" s="14"/>
      <c r="AA352" s="14"/>
      <c r="AB352" s="14"/>
      <c r="AC352" s="14"/>
      <c r="AD352" s="14"/>
      <c r="AE352" s="14"/>
      <c r="AT352" s="267" t="s">
        <v>169</v>
      </c>
      <c r="AU352" s="267" t="s">
        <v>85</v>
      </c>
      <c r="AV352" s="14" t="s">
        <v>21</v>
      </c>
      <c r="AW352" s="14" t="s">
        <v>34</v>
      </c>
      <c r="AX352" s="14" t="s">
        <v>77</v>
      </c>
      <c r="AY352" s="267" t="s">
        <v>150</v>
      </c>
    </row>
    <row r="353" s="13" customFormat="1">
      <c r="A353" s="13"/>
      <c r="B353" s="247"/>
      <c r="C353" s="248"/>
      <c r="D353" s="241" t="s">
        <v>169</v>
      </c>
      <c r="E353" s="249" t="s">
        <v>1</v>
      </c>
      <c r="F353" s="250" t="s">
        <v>466</v>
      </c>
      <c r="G353" s="248"/>
      <c r="H353" s="251">
        <v>336.95999999999998</v>
      </c>
      <c r="I353" s="252"/>
      <c r="J353" s="248"/>
      <c r="K353" s="248"/>
      <c r="L353" s="253"/>
      <c r="M353" s="254"/>
      <c r="N353" s="255"/>
      <c r="O353" s="255"/>
      <c r="P353" s="255"/>
      <c r="Q353" s="255"/>
      <c r="R353" s="255"/>
      <c r="S353" s="255"/>
      <c r="T353" s="256"/>
      <c r="U353" s="13"/>
      <c r="V353" s="13"/>
      <c r="W353" s="13"/>
      <c r="X353" s="13"/>
      <c r="Y353" s="13"/>
      <c r="Z353" s="13"/>
      <c r="AA353" s="13"/>
      <c r="AB353" s="13"/>
      <c r="AC353" s="13"/>
      <c r="AD353" s="13"/>
      <c r="AE353" s="13"/>
      <c r="AT353" s="257" t="s">
        <v>169</v>
      </c>
      <c r="AU353" s="257" t="s">
        <v>85</v>
      </c>
      <c r="AV353" s="13" t="s">
        <v>85</v>
      </c>
      <c r="AW353" s="13" t="s">
        <v>34</v>
      </c>
      <c r="AX353" s="13" t="s">
        <v>77</v>
      </c>
      <c r="AY353" s="257" t="s">
        <v>150</v>
      </c>
    </row>
    <row r="354" s="13" customFormat="1">
      <c r="A354" s="13"/>
      <c r="B354" s="247"/>
      <c r="C354" s="248"/>
      <c r="D354" s="241" t="s">
        <v>169</v>
      </c>
      <c r="E354" s="249" t="s">
        <v>1</v>
      </c>
      <c r="F354" s="250" t="s">
        <v>467</v>
      </c>
      <c r="G354" s="248"/>
      <c r="H354" s="251">
        <v>109.12000000000001</v>
      </c>
      <c r="I354" s="252"/>
      <c r="J354" s="248"/>
      <c r="K354" s="248"/>
      <c r="L354" s="253"/>
      <c r="M354" s="254"/>
      <c r="N354" s="255"/>
      <c r="O354" s="255"/>
      <c r="P354" s="255"/>
      <c r="Q354" s="255"/>
      <c r="R354" s="255"/>
      <c r="S354" s="255"/>
      <c r="T354" s="256"/>
      <c r="U354" s="13"/>
      <c r="V354" s="13"/>
      <c r="W354" s="13"/>
      <c r="X354" s="13"/>
      <c r="Y354" s="13"/>
      <c r="Z354" s="13"/>
      <c r="AA354" s="13"/>
      <c r="AB354" s="13"/>
      <c r="AC354" s="13"/>
      <c r="AD354" s="13"/>
      <c r="AE354" s="13"/>
      <c r="AT354" s="257" t="s">
        <v>169</v>
      </c>
      <c r="AU354" s="257" t="s">
        <v>85</v>
      </c>
      <c r="AV354" s="13" t="s">
        <v>85</v>
      </c>
      <c r="AW354" s="13" t="s">
        <v>34</v>
      </c>
      <c r="AX354" s="13" t="s">
        <v>77</v>
      </c>
      <c r="AY354" s="257" t="s">
        <v>150</v>
      </c>
    </row>
    <row r="355" s="15" customFormat="1">
      <c r="A355" s="15"/>
      <c r="B355" s="268"/>
      <c r="C355" s="269"/>
      <c r="D355" s="241" t="s">
        <v>169</v>
      </c>
      <c r="E355" s="270" t="s">
        <v>1</v>
      </c>
      <c r="F355" s="271" t="s">
        <v>188</v>
      </c>
      <c r="G355" s="269"/>
      <c r="H355" s="272">
        <v>446.07999999999998</v>
      </c>
      <c r="I355" s="273"/>
      <c r="J355" s="269"/>
      <c r="K355" s="269"/>
      <c r="L355" s="274"/>
      <c r="M355" s="275"/>
      <c r="N355" s="276"/>
      <c r="O355" s="276"/>
      <c r="P355" s="276"/>
      <c r="Q355" s="276"/>
      <c r="R355" s="276"/>
      <c r="S355" s="276"/>
      <c r="T355" s="277"/>
      <c r="U355" s="15"/>
      <c r="V355" s="15"/>
      <c r="W355" s="15"/>
      <c r="X355" s="15"/>
      <c r="Y355" s="15"/>
      <c r="Z355" s="15"/>
      <c r="AA355" s="15"/>
      <c r="AB355" s="15"/>
      <c r="AC355" s="15"/>
      <c r="AD355" s="15"/>
      <c r="AE355" s="15"/>
      <c r="AT355" s="278" t="s">
        <v>169</v>
      </c>
      <c r="AU355" s="278" t="s">
        <v>85</v>
      </c>
      <c r="AV355" s="15" t="s">
        <v>157</v>
      </c>
      <c r="AW355" s="15" t="s">
        <v>34</v>
      </c>
      <c r="AX355" s="15" t="s">
        <v>21</v>
      </c>
      <c r="AY355" s="278" t="s">
        <v>150</v>
      </c>
    </row>
    <row r="356" s="2" customFormat="1" ht="24.15" customHeight="1">
      <c r="A356" s="38"/>
      <c r="B356" s="39"/>
      <c r="C356" s="228" t="s">
        <v>468</v>
      </c>
      <c r="D356" s="228" t="s">
        <v>152</v>
      </c>
      <c r="E356" s="229" t="s">
        <v>469</v>
      </c>
      <c r="F356" s="230" t="s">
        <v>470</v>
      </c>
      <c r="G356" s="231" t="s">
        <v>165</v>
      </c>
      <c r="H356" s="232">
        <v>13382.4</v>
      </c>
      <c r="I356" s="233"/>
      <c r="J356" s="234">
        <f>ROUND(I356*H356,2)</f>
        <v>0</v>
      </c>
      <c r="K356" s="230" t="s">
        <v>156</v>
      </c>
      <c r="L356" s="44"/>
      <c r="M356" s="235" t="s">
        <v>1</v>
      </c>
      <c r="N356" s="236" t="s">
        <v>42</v>
      </c>
      <c r="O356" s="91"/>
      <c r="P356" s="237">
        <f>O356*H356</f>
        <v>0</v>
      </c>
      <c r="Q356" s="237">
        <v>0</v>
      </c>
      <c r="R356" s="237">
        <f>Q356*H356</f>
        <v>0</v>
      </c>
      <c r="S356" s="237">
        <v>0</v>
      </c>
      <c r="T356" s="238">
        <f>S356*H356</f>
        <v>0</v>
      </c>
      <c r="U356" s="38"/>
      <c r="V356" s="38"/>
      <c r="W356" s="38"/>
      <c r="X356" s="38"/>
      <c r="Y356" s="38"/>
      <c r="Z356" s="38"/>
      <c r="AA356" s="38"/>
      <c r="AB356" s="38"/>
      <c r="AC356" s="38"/>
      <c r="AD356" s="38"/>
      <c r="AE356" s="38"/>
      <c r="AR356" s="239" t="s">
        <v>157</v>
      </c>
      <c r="AT356" s="239" t="s">
        <v>152</v>
      </c>
      <c r="AU356" s="239" t="s">
        <v>85</v>
      </c>
      <c r="AY356" s="17" t="s">
        <v>150</v>
      </c>
      <c r="BE356" s="240">
        <f>IF(N356="základní",J356,0)</f>
        <v>0</v>
      </c>
      <c r="BF356" s="240">
        <f>IF(N356="snížená",J356,0)</f>
        <v>0</v>
      </c>
      <c r="BG356" s="240">
        <f>IF(N356="zákl. přenesená",J356,0)</f>
        <v>0</v>
      </c>
      <c r="BH356" s="240">
        <f>IF(N356="sníž. přenesená",J356,0)</f>
        <v>0</v>
      </c>
      <c r="BI356" s="240">
        <f>IF(N356="nulová",J356,0)</f>
        <v>0</v>
      </c>
      <c r="BJ356" s="17" t="s">
        <v>21</v>
      </c>
      <c r="BK356" s="240">
        <f>ROUND(I356*H356,2)</f>
        <v>0</v>
      </c>
      <c r="BL356" s="17" t="s">
        <v>157</v>
      </c>
      <c r="BM356" s="239" t="s">
        <v>471</v>
      </c>
    </row>
    <row r="357" s="2" customFormat="1">
      <c r="A357" s="38"/>
      <c r="B357" s="39"/>
      <c r="C357" s="40"/>
      <c r="D357" s="241" t="s">
        <v>159</v>
      </c>
      <c r="E357" s="40"/>
      <c r="F357" s="242" t="s">
        <v>472</v>
      </c>
      <c r="G357" s="40"/>
      <c r="H357" s="40"/>
      <c r="I357" s="243"/>
      <c r="J357" s="40"/>
      <c r="K357" s="40"/>
      <c r="L357" s="44"/>
      <c r="M357" s="244"/>
      <c r="N357" s="245"/>
      <c r="O357" s="91"/>
      <c r="P357" s="91"/>
      <c r="Q357" s="91"/>
      <c r="R357" s="91"/>
      <c r="S357" s="91"/>
      <c r="T357" s="92"/>
      <c r="U357" s="38"/>
      <c r="V357" s="38"/>
      <c r="W357" s="38"/>
      <c r="X357" s="38"/>
      <c r="Y357" s="38"/>
      <c r="Z357" s="38"/>
      <c r="AA357" s="38"/>
      <c r="AB357" s="38"/>
      <c r="AC357" s="38"/>
      <c r="AD357" s="38"/>
      <c r="AE357" s="38"/>
      <c r="AT357" s="17" t="s">
        <v>159</v>
      </c>
      <c r="AU357" s="17" t="s">
        <v>85</v>
      </c>
    </row>
    <row r="358" s="2" customFormat="1">
      <c r="A358" s="38"/>
      <c r="B358" s="39"/>
      <c r="C358" s="40"/>
      <c r="D358" s="241" t="s">
        <v>161</v>
      </c>
      <c r="E358" s="40"/>
      <c r="F358" s="246" t="s">
        <v>464</v>
      </c>
      <c r="G358" s="40"/>
      <c r="H358" s="40"/>
      <c r="I358" s="243"/>
      <c r="J358" s="40"/>
      <c r="K358" s="40"/>
      <c r="L358" s="44"/>
      <c r="M358" s="244"/>
      <c r="N358" s="245"/>
      <c r="O358" s="91"/>
      <c r="P358" s="91"/>
      <c r="Q358" s="91"/>
      <c r="R358" s="91"/>
      <c r="S358" s="91"/>
      <c r="T358" s="92"/>
      <c r="U358" s="38"/>
      <c r="V358" s="38"/>
      <c r="W358" s="38"/>
      <c r="X358" s="38"/>
      <c r="Y358" s="38"/>
      <c r="Z358" s="38"/>
      <c r="AA358" s="38"/>
      <c r="AB358" s="38"/>
      <c r="AC358" s="38"/>
      <c r="AD358" s="38"/>
      <c r="AE358" s="38"/>
      <c r="AT358" s="17" t="s">
        <v>161</v>
      </c>
      <c r="AU358" s="17" t="s">
        <v>85</v>
      </c>
    </row>
    <row r="359" s="13" customFormat="1">
      <c r="A359" s="13"/>
      <c r="B359" s="247"/>
      <c r="C359" s="248"/>
      <c r="D359" s="241" t="s">
        <v>169</v>
      </c>
      <c r="E359" s="249" t="s">
        <v>1</v>
      </c>
      <c r="F359" s="250" t="s">
        <v>473</v>
      </c>
      <c r="G359" s="248"/>
      <c r="H359" s="251">
        <v>13382.4</v>
      </c>
      <c r="I359" s="252"/>
      <c r="J359" s="248"/>
      <c r="K359" s="248"/>
      <c r="L359" s="253"/>
      <c r="M359" s="254"/>
      <c r="N359" s="255"/>
      <c r="O359" s="255"/>
      <c r="P359" s="255"/>
      <c r="Q359" s="255"/>
      <c r="R359" s="255"/>
      <c r="S359" s="255"/>
      <c r="T359" s="256"/>
      <c r="U359" s="13"/>
      <c r="V359" s="13"/>
      <c r="W359" s="13"/>
      <c r="X359" s="13"/>
      <c r="Y359" s="13"/>
      <c r="Z359" s="13"/>
      <c r="AA359" s="13"/>
      <c r="AB359" s="13"/>
      <c r="AC359" s="13"/>
      <c r="AD359" s="13"/>
      <c r="AE359" s="13"/>
      <c r="AT359" s="257" t="s">
        <v>169</v>
      </c>
      <c r="AU359" s="257" t="s">
        <v>85</v>
      </c>
      <c r="AV359" s="13" t="s">
        <v>85</v>
      </c>
      <c r="AW359" s="13" t="s">
        <v>34</v>
      </c>
      <c r="AX359" s="13" t="s">
        <v>21</v>
      </c>
      <c r="AY359" s="257" t="s">
        <v>150</v>
      </c>
    </row>
    <row r="360" s="2" customFormat="1" ht="24.15" customHeight="1">
      <c r="A360" s="38"/>
      <c r="B360" s="39"/>
      <c r="C360" s="228" t="s">
        <v>474</v>
      </c>
      <c r="D360" s="228" t="s">
        <v>152</v>
      </c>
      <c r="E360" s="229" t="s">
        <v>475</v>
      </c>
      <c r="F360" s="230" t="s">
        <v>476</v>
      </c>
      <c r="G360" s="231" t="s">
        <v>165</v>
      </c>
      <c r="H360" s="232">
        <v>446.07999999999998</v>
      </c>
      <c r="I360" s="233"/>
      <c r="J360" s="234">
        <f>ROUND(I360*H360,2)</f>
        <v>0</v>
      </c>
      <c r="K360" s="230" t="s">
        <v>156</v>
      </c>
      <c r="L360" s="44"/>
      <c r="M360" s="235" t="s">
        <v>1</v>
      </c>
      <c r="N360" s="236" t="s">
        <v>42</v>
      </c>
      <c r="O360" s="91"/>
      <c r="P360" s="237">
        <f>O360*H360</f>
        <v>0</v>
      </c>
      <c r="Q360" s="237">
        <v>0</v>
      </c>
      <c r="R360" s="237">
        <f>Q360*H360</f>
        <v>0</v>
      </c>
      <c r="S360" s="237">
        <v>0</v>
      </c>
      <c r="T360" s="238">
        <f>S360*H360</f>
        <v>0</v>
      </c>
      <c r="U360" s="38"/>
      <c r="V360" s="38"/>
      <c r="W360" s="38"/>
      <c r="X360" s="38"/>
      <c r="Y360" s="38"/>
      <c r="Z360" s="38"/>
      <c r="AA360" s="38"/>
      <c r="AB360" s="38"/>
      <c r="AC360" s="38"/>
      <c r="AD360" s="38"/>
      <c r="AE360" s="38"/>
      <c r="AR360" s="239" t="s">
        <v>157</v>
      </c>
      <c r="AT360" s="239" t="s">
        <v>152</v>
      </c>
      <c r="AU360" s="239" t="s">
        <v>85</v>
      </c>
      <c r="AY360" s="17" t="s">
        <v>150</v>
      </c>
      <c r="BE360" s="240">
        <f>IF(N360="základní",J360,0)</f>
        <v>0</v>
      </c>
      <c r="BF360" s="240">
        <f>IF(N360="snížená",J360,0)</f>
        <v>0</v>
      </c>
      <c r="BG360" s="240">
        <f>IF(N360="zákl. přenesená",J360,0)</f>
        <v>0</v>
      </c>
      <c r="BH360" s="240">
        <f>IF(N360="sníž. přenesená",J360,0)</f>
        <v>0</v>
      </c>
      <c r="BI360" s="240">
        <f>IF(N360="nulová",J360,0)</f>
        <v>0</v>
      </c>
      <c r="BJ360" s="17" t="s">
        <v>21</v>
      </c>
      <c r="BK360" s="240">
        <f>ROUND(I360*H360,2)</f>
        <v>0</v>
      </c>
      <c r="BL360" s="17" t="s">
        <v>157</v>
      </c>
      <c r="BM360" s="239" t="s">
        <v>477</v>
      </c>
    </row>
    <row r="361" s="2" customFormat="1">
      <c r="A361" s="38"/>
      <c r="B361" s="39"/>
      <c r="C361" s="40"/>
      <c r="D361" s="241" t="s">
        <v>159</v>
      </c>
      <c r="E361" s="40"/>
      <c r="F361" s="242" t="s">
        <v>478</v>
      </c>
      <c r="G361" s="40"/>
      <c r="H361" s="40"/>
      <c r="I361" s="243"/>
      <c r="J361" s="40"/>
      <c r="K361" s="40"/>
      <c r="L361" s="44"/>
      <c r="M361" s="244"/>
      <c r="N361" s="245"/>
      <c r="O361" s="91"/>
      <c r="P361" s="91"/>
      <c r="Q361" s="91"/>
      <c r="R361" s="91"/>
      <c r="S361" s="91"/>
      <c r="T361" s="92"/>
      <c r="U361" s="38"/>
      <c r="V361" s="38"/>
      <c r="W361" s="38"/>
      <c r="X361" s="38"/>
      <c r="Y361" s="38"/>
      <c r="Z361" s="38"/>
      <c r="AA361" s="38"/>
      <c r="AB361" s="38"/>
      <c r="AC361" s="38"/>
      <c r="AD361" s="38"/>
      <c r="AE361" s="38"/>
      <c r="AT361" s="17" t="s">
        <v>159</v>
      </c>
      <c r="AU361" s="17" t="s">
        <v>85</v>
      </c>
    </row>
    <row r="362" s="2" customFormat="1">
      <c r="A362" s="38"/>
      <c r="B362" s="39"/>
      <c r="C362" s="40"/>
      <c r="D362" s="241" t="s">
        <v>161</v>
      </c>
      <c r="E362" s="40"/>
      <c r="F362" s="246" t="s">
        <v>479</v>
      </c>
      <c r="G362" s="40"/>
      <c r="H362" s="40"/>
      <c r="I362" s="243"/>
      <c r="J362" s="40"/>
      <c r="K362" s="40"/>
      <c r="L362" s="44"/>
      <c r="M362" s="244"/>
      <c r="N362" s="245"/>
      <c r="O362" s="91"/>
      <c r="P362" s="91"/>
      <c r="Q362" s="91"/>
      <c r="R362" s="91"/>
      <c r="S362" s="91"/>
      <c r="T362" s="92"/>
      <c r="U362" s="38"/>
      <c r="V362" s="38"/>
      <c r="W362" s="38"/>
      <c r="X362" s="38"/>
      <c r="Y362" s="38"/>
      <c r="Z362" s="38"/>
      <c r="AA362" s="38"/>
      <c r="AB362" s="38"/>
      <c r="AC362" s="38"/>
      <c r="AD362" s="38"/>
      <c r="AE362" s="38"/>
      <c r="AT362" s="17" t="s">
        <v>161</v>
      </c>
      <c r="AU362" s="17" t="s">
        <v>85</v>
      </c>
    </row>
    <row r="363" s="2" customFormat="1" ht="24.15" customHeight="1">
      <c r="A363" s="38"/>
      <c r="B363" s="39"/>
      <c r="C363" s="228" t="s">
        <v>480</v>
      </c>
      <c r="D363" s="228" t="s">
        <v>152</v>
      </c>
      <c r="E363" s="229" t="s">
        <v>481</v>
      </c>
      <c r="F363" s="230" t="s">
        <v>482</v>
      </c>
      <c r="G363" s="231" t="s">
        <v>165</v>
      </c>
      <c r="H363" s="232">
        <v>11.199999999999999</v>
      </c>
      <c r="I363" s="233"/>
      <c r="J363" s="234">
        <f>ROUND(I363*H363,2)</f>
        <v>0</v>
      </c>
      <c r="K363" s="230" t="s">
        <v>156</v>
      </c>
      <c r="L363" s="44"/>
      <c r="M363" s="235" t="s">
        <v>1</v>
      </c>
      <c r="N363" s="236" t="s">
        <v>42</v>
      </c>
      <c r="O363" s="91"/>
      <c r="P363" s="237">
        <f>O363*H363</f>
        <v>0</v>
      </c>
      <c r="Q363" s="237">
        <v>0</v>
      </c>
      <c r="R363" s="237">
        <f>Q363*H363</f>
        <v>0</v>
      </c>
      <c r="S363" s="237">
        <v>0.001</v>
      </c>
      <c r="T363" s="238">
        <f>S363*H363</f>
        <v>0.0112</v>
      </c>
      <c r="U363" s="38"/>
      <c r="V363" s="38"/>
      <c r="W363" s="38"/>
      <c r="X363" s="38"/>
      <c r="Y363" s="38"/>
      <c r="Z363" s="38"/>
      <c r="AA363" s="38"/>
      <c r="AB363" s="38"/>
      <c r="AC363" s="38"/>
      <c r="AD363" s="38"/>
      <c r="AE363" s="38"/>
      <c r="AR363" s="239" t="s">
        <v>157</v>
      </c>
      <c r="AT363" s="239" t="s">
        <v>152</v>
      </c>
      <c r="AU363" s="239" t="s">
        <v>85</v>
      </c>
      <c r="AY363" s="17" t="s">
        <v>150</v>
      </c>
      <c r="BE363" s="240">
        <f>IF(N363="základní",J363,0)</f>
        <v>0</v>
      </c>
      <c r="BF363" s="240">
        <f>IF(N363="snížená",J363,0)</f>
        <v>0</v>
      </c>
      <c r="BG363" s="240">
        <f>IF(N363="zákl. přenesená",J363,0)</f>
        <v>0</v>
      </c>
      <c r="BH363" s="240">
        <f>IF(N363="sníž. přenesená",J363,0)</f>
        <v>0</v>
      </c>
      <c r="BI363" s="240">
        <f>IF(N363="nulová",J363,0)</f>
        <v>0</v>
      </c>
      <c r="BJ363" s="17" t="s">
        <v>21</v>
      </c>
      <c r="BK363" s="240">
        <f>ROUND(I363*H363,2)</f>
        <v>0</v>
      </c>
      <c r="BL363" s="17" t="s">
        <v>157</v>
      </c>
      <c r="BM363" s="239" t="s">
        <v>483</v>
      </c>
    </row>
    <row r="364" s="2" customFormat="1">
      <c r="A364" s="38"/>
      <c r="B364" s="39"/>
      <c r="C364" s="40"/>
      <c r="D364" s="241" t="s">
        <v>159</v>
      </c>
      <c r="E364" s="40"/>
      <c r="F364" s="242" t="s">
        <v>484</v>
      </c>
      <c r="G364" s="40"/>
      <c r="H364" s="40"/>
      <c r="I364" s="243"/>
      <c r="J364" s="40"/>
      <c r="K364" s="40"/>
      <c r="L364" s="44"/>
      <c r="M364" s="244"/>
      <c r="N364" s="245"/>
      <c r="O364" s="91"/>
      <c r="P364" s="91"/>
      <c r="Q364" s="91"/>
      <c r="R364" s="91"/>
      <c r="S364" s="91"/>
      <c r="T364" s="92"/>
      <c r="U364" s="38"/>
      <c r="V364" s="38"/>
      <c r="W364" s="38"/>
      <c r="X364" s="38"/>
      <c r="Y364" s="38"/>
      <c r="Z364" s="38"/>
      <c r="AA364" s="38"/>
      <c r="AB364" s="38"/>
      <c r="AC364" s="38"/>
      <c r="AD364" s="38"/>
      <c r="AE364" s="38"/>
      <c r="AT364" s="17" t="s">
        <v>159</v>
      </c>
      <c r="AU364" s="17" t="s">
        <v>85</v>
      </c>
    </row>
    <row r="365" s="2" customFormat="1">
      <c r="A365" s="38"/>
      <c r="B365" s="39"/>
      <c r="C365" s="40"/>
      <c r="D365" s="241" t="s">
        <v>161</v>
      </c>
      <c r="E365" s="40"/>
      <c r="F365" s="246" t="s">
        <v>485</v>
      </c>
      <c r="G365" s="40"/>
      <c r="H365" s="40"/>
      <c r="I365" s="243"/>
      <c r="J365" s="40"/>
      <c r="K365" s="40"/>
      <c r="L365" s="44"/>
      <c r="M365" s="244"/>
      <c r="N365" s="245"/>
      <c r="O365" s="91"/>
      <c r="P365" s="91"/>
      <c r="Q365" s="91"/>
      <c r="R365" s="91"/>
      <c r="S365" s="91"/>
      <c r="T365" s="92"/>
      <c r="U365" s="38"/>
      <c r="V365" s="38"/>
      <c r="W365" s="38"/>
      <c r="X365" s="38"/>
      <c r="Y365" s="38"/>
      <c r="Z365" s="38"/>
      <c r="AA365" s="38"/>
      <c r="AB365" s="38"/>
      <c r="AC365" s="38"/>
      <c r="AD365" s="38"/>
      <c r="AE365" s="38"/>
      <c r="AT365" s="17" t="s">
        <v>161</v>
      </c>
      <c r="AU365" s="17" t="s">
        <v>85</v>
      </c>
    </row>
    <row r="366" s="14" customFormat="1">
      <c r="A366" s="14"/>
      <c r="B366" s="258"/>
      <c r="C366" s="259"/>
      <c r="D366" s="241" t="s">
        <v>169</v>
      </c>
      <c r="E366" s="260" t="s">
        <v>1</v>
      </c>
      <c r="F366" s="261" t="s">
        <v>486</v>
      </c>
      <c r="G366" s="259"/>
      <c r="H366" s="260" t="s">
        <v>1</v>
      </c>
      <c r="I366" s="262"/>
      <c r="J366" s="259"/>
      <c r="K366" s="259"/>
      <c r="L366" s="263"/>
      <c r="M366" s="264"/>
      <c r="N366" s="265"/>
      <c r="O366" s="265"/>
      <c r="P366" s="265"/>
      <c r="Q366" s="265"/>
      <c r="R366" s="265"/>
      <c r="S366" s="265"/>
      <c r="T366" s="266"/>
      <c r="U366" s="14"/>
      <c r="V366" s="14"/>
      <c r="W366" s="14"/>
      <c r="X366" s="14"/>
      <c r="Y366" s="14"/>
      <c r="Z366" s="14"/>
      <c r="AA366" s="14"/>
      <c r="AB366" s="14"/>
      <c r="AC366" s="14"/>
      <c r="AD366" s="14"/>
      <c r="AE366" s="14"/>
      <c r="AT366" s="267" t="s">
        <v>169</v>
      </c>
      <c r="AU366" s="267" t="s">
        <v>85</v>
      </c>
      <c r="AV366" s="14" t="s">
        <v>21</v>
      </c>
      <c r="AW366" s="14" t="s">
        <v>34</v>
      </c>
      <c r="AX366" s="14" t="s">
        <v>77</v>
      </c>
      <c r="AY366" s="267" t="s">
        <v>150</v>
      </c>
    </row>
    <row r="367" s="13" customFormat="1">
      <c r="A367" s="13"/>
      <c r="B367" s="247"/>
      <c r="C367" s="248"/>
      <c r="D367" s="241" t="s">
        <v>169</v>
      </c>
      <c r="E367" s="249" t="s">
        <v>1</v>
      </c>
      <c r="F367" s="250" t="s">
        <v>487</v>
      </c>
      <c r="G367" s="248"/>
      <c r="H367" s="251">
        <v>4.7999999999999998</v>
      </c>
      <c r="I367" s="252"/>
      <c r="J367" s="248"/>
      <c r="K367" s="248"/>
      <c r="L367" s="253"/>
      <c r="M367" s="254"/>
      <c r="N367" s="255"/>
      <c r="O367" s="255"/>
      <c r="P367" s="255"/>
      <c r="Q367" s="255"/>
      <c r="R367" s="255"/>
      <c r="S367" s="255"/>
      <c r="T367" s="256"/>
      <c r="U367" s="13"/>
      <c r="V367" s="13"/>
      <c r="W367" s="13"/>
      <c r="X367" s="13"/>
      <c r="Y367" s="13"/>
      <c r="Z367" s="13"/>
      <c r="AA367" s="13"/>
      <c r="AB367" s="13"/>
      <c r="AC367" s="13"/>
      <c r="AD367" s="13"/>
      <c r="AE367" s="13"/>
      <c r="AT367" s="257" t="s">
        <v>169</v>
      </c>
      <c r="AU367" s="257" t="s">
        <v>85</v>
      </c>
      <c r="AV367" s="13" t="s">
        <v>85</v>
      </c>
      <c r="AW367" s="13" t="s">
        <v>34</v>
      </c>
      <c r="AX367" s="13" t="s">
        <v>77</v>
      </c>
      <c r="AY367" s="257" t="s">
        <v>150</v>
      </c>
    </row>
    <row r="368" s="14" customFormat="1">
      <c r="A368" s="14"/>
      <c r="B368" s="258"/>
      <c r="C368" s="259"/>
      <c r="D368" s="241" t="s">
        <v>169</v>
      </c>
      <c r="E368" s="260" t="s">
        <v>1</v>
      </c>
      <c r="F368" s="261" t="s">
        <v>488</v>
      </c>
      <c r="G368" s="259"/>
      <c r="H368" s="260" t="s">
        <v>1</v>
      </c>
      <c r="I368" s="262"/>
      <c r="J368" s="259"/>
      <c r="K368" s="259"/>
      <c r="L368" s="263"/>
      <c r="M368" s="264"/>
      <c r="N368" s="265"/>
      <c r="O368" s="265"/>
      <c r="P368" s="265"/>
      <c r="Q368" s="265"/>
      <c r="R368" s="265"/>
      <c r="S368" s="265"/>
      <c r="T368" s="266"/>
      <c r="U368" s="14"/>
      <c r="V368" s="14"/>
      <c r="W368" s="14"/>
      <c r="X368" s="14"/>
      <c r="Y368" s="14"/>
      <c r="Z368" s="14"/>
      <c r="AA368" s="14"/>
      <c r="AB368" s="14"/>
      <c r="AC368" s="14"/>
      <c r="AD368" s="14"/>
      <c r="AE368" s="14"/>
      <c r="AT368" s="267" t="s">
        <v>169</v>
      </c>
      <c r="AU368" s="267" t="s">
        <v>85</v>
      </c>
      <c r="AV368" s="14" t="s">
        <v>21</v>
      </c>
      <c r="AW368" s="14" t="s">
        <v>34</v>
      </c>
      <c r="AX368" s="14" t="s">
        <v>77</v>
      </c>
      <c r="AY368" s="267" t="s">
        <v>150</v>
      </c>
    </row>
    <row r="369" s="13" customFormat="1">
      <c r="A369" s="13"/>
      <c r="B369" s="247"/>
      <c r="C369" s="248"/>
      <c r="D369" s="241" t="s">
        <v>169</v>
      </c>
      <c r="E369" s="249" t="s">
        <v>1</v>
      </c>
      <c r="F369" s="250" t="s">
        <v>489</v>
      </c>
      <c r="G369" s="248"/>
      <c r="H369" s="251">
        <v>6.4000000000000004</v>
      </c>
      <c r="I369" s="252"/>
      <c r="J369" s="248"/>
      <c r="K369" s="248"/>
      <c r="L369" s="253"/>
      <c r="M369" s="254"/>
      <c r="N369" s="255"/>
      <c r="O369" s="255"/>
      <c r="P369" s="255"/>
      <c r="Q369" s="255"/>
      <c r="R369" s="255"/>
      <c r="S369" s="255"/>
      <c r="T369" s="256"/>
      <c r="U369" s="13"/>
      <c r="V369" s="13"/>
      <c r="W369" s="13"/>
      <c r="X369" s="13"/>
      <c r="Y369" s="13"/>
      <c r="Z369" s="13"/>
      <c r="AA369" s="13"/>
      <c r="AB369" s="13"/>
      <c r="AC369" s="13"/>
      <c r="AD369" s="13"/>
      <c r="AE369" s="13"/>
      <c r="AT369" s="257" t="s">
        <v>169</v>
      </c>
      <c r="AU369" s="257" t="s">
        <v>85</v>
      </c>
      <c r="AV369" s="13" t="s">
        <v>85</v>
      </c>
      <c r="AW369" s="13" t="s">
        <v>34</v>
      </c>
      <c r="AX369" s="13" t="s">
        <v>77</v>
      </c>
      <c r="AY369" s="257" t="s">
        <v>150</v>
      </c>
    </row>
    <row r="370" s="15" customFormat="1">
      <c r="A370" s="15"/>
      <c r="B370" s="268"/>
      <c r="C370" s="269"/>
      <c r="D370" s="241" t="s">
        <v>169</v>
      </c>
      <c r="E370" s="270" t="s">
        <v>1</v>
      </c>
      <c r="F370" s="271" t="s">
        <v>188</v>
      </c>
      <c r="G370" s="269"/>
      <c r="H370" s="272">
        <v>11.199999999999999</v>
      </c>
      <c r="I370" s="273"/>
      <c r="J370" s="269"/>
      <c r="K370" s="269"/>
      <c r="L370" s="274"/>
      <c r="M370" s="275"/>
      <c r="N370" s="276"/>
      <c r="O370" s="276"/>
      <c r="P370" s="276"/>
      <c r="Q370" s="276"/>
      <c r="R370" s="276"/>
      <c r="S370" s="276"/>
      <c r="T370" s="277"/>
      <c r="U370" s="15"/>
      <c r="V370" s="15"/>
      <c r="W370" s="15"/>
      <c r="X370" s="15"/>
      <c r="Y370" s="15"/>
      <c r="Z370" s="15"/>
      <c r="AA370" s="15"/>
      <c r="AB370" s="15"/>
      <c r="AC370" s="15"/>
      <c r="AD370" s="15"/>
      <c r="AE370" s="15"/>
      <c r="AT370" s="278" t="s">
        <v>169</v>
      </c>
      <c r="AU370" s="278" t="s">
        <v>85</v>
      </c>
      <c r="AV370" s="15" t="s">
        <v>157</v>
      </c>
      <c r="AW370" s="15" t="s">
        <v>34</v>
      </c>
      <c r="AX370" s="15" t="s">
        <v>21</v>
      </c>
      <c r="AY370" s="278" t="s">
        <v>150</v>
      </c>
    </row>
    <row r="371" s="2" customFormat="1" ht="14.4" customHeight="1">
      <c r="A371" s="38"/>
      <c r="B371" s="39"/>
      <c r="C371" s="228" t="s">
        <v>490</v>
      </c>
      <c r="D371" s="228" t="s">
        <v>152</v>
      </c>
      <c r="E371" s="229" t="s">
        <v>491</v>
      </c>
      <c r="F371" s="230" t="s">
        <v>492</v>
      </c>
      <c r="G371" s="231" t="s">
        <v>408</v>
      </c>
      <c r="H371" s="232">
        <v>56</v>
      </c>
      <c r="I371" s="233"/>
      <c r="J371" s="234">
        <f>ROUND(I371*H371,2)</f>
        <v>0</v>
      </c>
      <c r="K371" s="230" t="s">
        <v>156</v>
      </c>
      <c r="L371" s="44"/>
      <c r="M371" s="235" t="s">
        <v>1</v>
      </c>
      <c r="N371" s="236" t="s">
        <v>42</v>
      </c>
      <c r="O371" s="91"/>
      <c r="P371" s="237">
        <f>O371*H371</f>
        <v>0</v>
      </c>
      <c r="Q371" s="237">
        <v>0.00038999999999999999</v>
      </c>
      <c r="R371" s="237">
        <f>Q371*H371</f>
        <v>0.021839999999999998</v>
      </c>
      <c r="S371" s="237">
        <v>0</v>
      </c>
      <c r="T371" s="238">
        <f>S371*H371</f>
        <v>0</v>
      </c>
      <c r="U371" s="38"/>
      <c r="V371" s="38"/>
      <c r="W371" s="38"/>
      <c r="X371" s="38"/>
      <c r="Y371" s="38"/>
      <c r="Z371" s="38"/>
      <c r="AA371" s="38"/>
      <c r="AB371" s="38"/>
      <c r="AC371" s="38"/>
      <c r="AD371" s="38"/>
      <c r="AE371" s="38"/>
      <c r="AR371" s="239" t="s">
        <v>157</v>
      </c>
      <c r="AT371" s="239" t="s">
        <v>152</v>
      </c>
      <c r="AU371" s="239" t="s">
        <v>85</v>
      </c>
      <c r="AY371" s="17" t="s">
        <v>150</v>
      </c>
      <c r="BE371" s="240">
        <f>IF(N371="základní",J371,0)</f>
        <v>0</v>
      </c>
      <c r="BF371" s="240">
        <f>IF(N371="snížená",J371,0)</f>
        <v>0</v>
      </c>
      <c r="BG371" s="240">
        <f>IF(N371="zákl. přenesená",J371,0)</f>
        <v>0</v>
      </c>
      <c r="BH371" s="240">
        <f>IF(N371="sníž. přenesená",J371,0)</f>
        <v>0</v>
      </c>
      <c r="BI371" s="240">
        <f>IF(N371="nulová",J371,0)</f>
        <v>0</v>
      </c>
      <c r="BJ371" s="17" t="s">
        <v>21</v>
      </c>
      <c r="BK371" s="240">
        <f>ROUND(I371*H371,2)</f>
        <v>0</v>
      </c>
      <c r="BL371" s="17" t="s">
        <v>157</v>
      </c>
      <c r="BM371" s="239" t="s">
        <v>493</v>
      </c>
    </row>
    <row r="372" s="2" customFormat="1">
      <c r="A372" s="38"/>
      <c r="B372" s="39"/>
      <c r="C372" s="40"/>
      <c r="D372" s="241" t="s">
        <v>159</v>
      </c>
      <c r="E372" s="40"/>
      <c r="F372" s="242" t="s">
        <v>494</v>
      </c>
      <c r="G372" s="40"/>
      <c r="H372" s="40"/>
      <c r="I372" s="243"/>
      <c r="J372" s="40"/>
      <c r="K372" s="40"/>
      <c r="L372" s="44"/>
      <c r="M372" s="244"/>
      <c r="N372" s="245"/>
      <c r="O372" s="91"/>
      <c r="P372" s="91"/>
      <c r="Q372" s="91"/>
      <c r="R372" s="91"/>
      <c r="S372" s="91"/>
      <c r="T372" s="92"/>
      <c r="U372" s="38"/>
      <c r="V372" s="38"/>
      <c r="W372" s="38"/>
      <c r="X372" s="38"/>
      <c r="Y372" s="38"/>
      <c r="Z372" s="38"/>
      <c r="AA372" s="38"/>
      <c r="AB372" s="38"/>
      <c r="AC372" s="38"/>
      <c r="AD372" s="38"/>
      <c r="AE372" s="38"/>
      <c r="AT372" s="17" t="s">
        <v>159</v>
      </c>
      <c r="AU372" s="17" t="s">
        <v>85</v>
      </c>
    </row>
    <row r="373" s="2" customFormat="1">
      <c r="A373" s="38"/>
      <c r="B373" s="39"/>
      <c r="C373" s="40"/>
      <c r="D373" s="241" t="s">
        <v>161</v>
      </c>
      <c r="E373" s="40"/>
      <c r="F373" s="246" t="s">
        <v>495</v>
      </c>
      <c r="G373" s="40"/>
      <c r="H373" s="40"/>
      <c r="I373" s="243"/>
      <c r="J373" s="40"/>
      <c r="K373" s="40"/>
      <c r="L373" s="44"/>
      <c r="M373" s="244"/>
      <c r="N373" s="245"/>
      <c r="O373" s="91"/>
      <c r="P373" s="91"/>
      <c r="Q373" s="91"/>
      <c r="R373" s="91"/>
      <c r="S373" s="91"/>
      <c r="T373" s="92"/>
      <c r="U373" s="38"/>
      <c r="V373" s="38"/>
      <c r="W373" s="38"/>
      <c r="X373" s="38"/>
      <c r="Y373" s="38"/>
      <c r="Z373" s="38"/>
      <c r="AA373" s="38"/>
      <c r="AB373" s="38"/>
      <c r="AC373" s="38"/>
      <c r="AD373" s="38"/>
      <c r="AE373" s="38"/>
      <c r="AT373" s="17" t="s">
        <v>161</v>
      </c>
      <c r="AU373" s="17" t="s">
        <v>85</v>
      </c>
    </row>
    <row r="374" s="14" customFormat="1">
      <c r="A374" s="14"/>
      <c r="B374" s="258"/>
      <c r="C374" s="259"/>
      <c r="D374" s="241" t="s">
        <v>169</v>
      </c>
      <c r="E374" s="260" t="s">
        <v>1</v>
      </c>
      <c r="F374" s="261" t="s">
        <v>496</v>
      </c>
      <c r="G374" s="259"/>
      <c r="H374" s="260" t="s">
        <v>1</v>
      </c>
      <c r="I374" s="262"/>
      <c r="J374" s="259"/>
      <c r="K374" s="259"/>
      <c r="L374" s="263"/>
      <c r="M374" s="264"/>
      <c r="N374" s="265"/>
      <c r="O374" s="265"/>
      <c r="P374" s="265"/>
      <c r="Q374" s="265"/>
      <c r="R374" s="265"/>
      <c r="S374" s="265"/>
      <c r="T374" s="266"/>
      <c r="U374" s="14"/>
      <c r="V374" s="14"/>
      <c r="W374" s="14"/>
      <c r="X374" s="14"/>
      <c r="Y374" s="14"/>
      <c r="Z374" s="14"/>
      <c r="AA374" s="14"/>
      <c r="AB374" s="14"/>
      <c r="AC374" s="14"/>
      <c r="AD374" s="14"/>
      <c r="AE374" s="14"/>
      <c r="AT374" s="267" t="s">
        <v>169</v>
      </c>
      <c r="AU374" s="267" t="s">
        <v>85</v>
      </c>
      <c r="AV374" s="14" t="s">
        <v>21</v>
      </c>
      <c r="AW374" s="14" t="s">
        <v>34</v>
      </c>
      <c r="AX374" s="14" t="s">
        <v>77</v>
      </c>
      <c r="AY374" s="267" t="s">
        <v>150</v>
      </c>
    </row>
    <row r="375" s="13" customFormat="1">
      <c r="A375" s="13"/>
      <c r="B375" s="247"/>
      <c r="C375" s="248"/>
      <c r="D375" s="241" t="s">
        <v>169</v>
      </c>
      <c r="E375" s="249" t="s">
        <v>1</v>
      </c>
      <c r="F375" s="250" t="s">
        <v>497</v>
      </c>
      <c r="G375" s="248"/>
      <c r="H375" s="251">
        <v>56</v>
      </c>
      <c r="I375" s="252"/>
      <c r="J375" s="248"/>
      <c r="K375" s="248"/>
      <c r="L375" s="253"/>
      <c r="M375" s="254"/>
      <c r="N375" s="255"/>
      <c r="O375" s="255"/>
      <c r="P375" s="255"/>
      <c r="Q375" s="255"/>
      <c r="R375" s="255"/>
      <c r="S375" s="255"/>
      <c r="T375" s="256"/>
      <c r="U375" s="13"/>
      <c r="V375" s="13"/>
      <c r="W375" s="13"/>
      <c r="X375" s="13"/>
      <c r="Y375" s="13"/>
      <c r="Z375" s="13"/>
      <c r="AA375" s="13"/>
      <c r="AB375" s="13"/>
      <c r="AC375" s="13"/>
      <c r="AD375" s="13"/>
      <c r="AE375" s="13"/>
      <c r="AT375" s="257" t="s">
        <v>169</v>
      </c>
      <c r="AU375" s="257" t="s">
        <v>85</v>
      </c>
      <c r="AV375" s="13" t="s">
        <v>85</v>
      </c>
      <c r="AW375" s="13" t="s">
        <v>34</v>
      </c>
      <c r="AX375" s="13" t="s">
        <v>21</v>
      </c>
      <c r="AY375" s="257" t="s">
        <v>150</v>
      </c>
    </row>
    <row r="376" s="2" customFormat="1" ht="14.4" customHeight="1">
      <c r="A376" s="38"/>
      <c r="B376" s="39"/>
      <c r="C376" s="228" t="s">
        <v>498</v>
      </c>
      <c r="D376" s="228" t="s">
        <v>152</v>
      </c>
      <c r="E376" s="229" t="s">
        <v>499</v>
      </c>
      <c r="F376" s="230" t="s">
        <v>500</v>
      </c>
      <c r="G376" s="231" t="s">
        <v>165</v>
      </c>
      <c r="H376" s="232">
        <v>2.238</v>
      </c>
      <c r="I376" s="233"/>
      <c r="J376" s="234">
        <f>ROUND(I376*H376,2)</f>
        <v>0</v>
      </c>
      <c r="K376" s="230" t="s">
        <v>156</v>
      </c>
      <c r="L376" s="44"/>
      <c r="M376" s="235" t="s">
        <v>1</v>
      </c>
      <c r="N376" s="236" t="s">
        <v>42</v>
      </c>
      <c r="O376" s="91"/>
      <c r="P376" s="237">
        <f>O376*H376</f>
        <v>0</v>
      </c>
      <c r="Q376" s="237">
        <v>0.121711072</v>
      </c>
      <c r="R376" s="237">
        <f>Q376*H376</f>
        <v>0.27238937913600003</v>
      </c>
      <c r="S376" s="237">
        <v>2.3999999999999999</v>
      </c>
      <c r="T376" s="238">
        <f>S376*H376</f>
        <v>5.3712</v>
      </c>
      <c r="U376" s="38"/>
      <c r="V376" s="38"/>
      <c r="W376" s="38"/>
      <c r="X376" s="38"/>
      <c r="Y376" s="38"/>
      <c r="Z376" s="38"/>
      <c r="AA376" s="38"/>
      <c r="AB376" s="38"/>
      <c r="AC376" s="38"/>
      <c r="AD376" s="38"/>
      <c r="AE376" s="38"/>
      <c r="AR376" s="239" t="s">
        <v>157</v>
      </c>
      <c r="AT376" s="239" t="s">
        <v>152</v>
      </c>
      <c r="AU376" s="239" t="s">
        <v>85</v>
      </c>
      <c r="AY376" s="17" t="s">
        <v>150</v>
      </c>
      <c r="BE376" s="240">
        <f>IF(N376="základní",J376,0)</f>
        <v>0</v>
      </c>
      <c r="BF376" s="240">
        <f>IF(N376="snížená",J376,0)</f>
        <v>0</v>
      </c>
      <c r="BG376" s="240">
        <f>IF(N376="zákl. přenesená",J376,0)</f>
        <v>0</v>
      </c>
      <c r="BH376" s="240">
        <f>IF(N376="sníž. přenesená",J376,0)</f>
        <v>0</v>
      </c>
      <c r="BI376" s="240">
        <f>IF(N376="nulová",J376,0)</f>
        <v>0</v>
      </c>
      <c r="BJ376" s="17" t="s">
        <v>21</v>
      </c>
      <c r="BK376" s="240">
        <f>ROUND(I376*H376,2)</f>
        <v>0</v>
      </c>
      <c r="BL376" s="17" t="s">
        <v>157</v>
      </c>
      <c r="BM376" s="239" t="s">
        <v>501</v>
      </c>
    </row>
    <row r="377" s="2" customFormat="1">
      <c r="A377" s="38"/>
      <c r="B377" s="39"/>
      <c r="C377" s="40"/>
      <c r="D377" s="241" t="s">
        <v>159</v>
      </c>
      <c r="E377" s="40"/>
      <c r="F377" s="242" t="s">
        <v>502</v>
      </c>
      <c r="G377" s="40"/>
      <c r="H377" s="40"/>
      <c r="I377" s="243"/>
      <c r="J377" s="40"/>
      <c r="K377" s="40"/>
      <c r="L377" s="44"/>
      <c r="M377" s="244"/>
      <c r="N377" s="245"/>
      <c r="O377" s="91"/>
      <c r="P377" s="91"/>
      <c r="Q377" s="91"/>
      <c r="R377" s="91"/>
      <c r="S377" s="91"/>
      <c r="T377" s="92"/>
      <c r="U377" s="38"/>
      <c r="V377" s="38"/>
      <c r="W377" s="38"/>
      <c r="X377" s="38"/>
      <c r="Y377" s="38"/>
      <c r="Z377" s="38"/>
      <c r="AA377" s="38"/>
      <c r="AB377" s="38"/>
      <c r="AC377" s="38"/>
      <c r="AD377" s="38"/>
      <c r="AE377" s="38"/>
      <c r="AT377" s="17" t="s">
        <v>159</v>
      </c>
      <c r="AU377" s="17" t="s">
        <v>85</v>
      </c>
    </row>
    <row r="378" s="2" customFormat="1">
      <c r="A378" s="38"/>
      <c r="B378" s="39"/>
      <c r="C378" s="40"/>
      <c r="D378" s="241" t="s">
        <v>161</v>
      </c>
      <c r="E378" s="40"/>
      <c r="F378" s="246" t="s">
        <v>503</v>
      </c>
      <c r="G378" s="40"/>
      <c r="H378" s="40"/>
      <c r="I378" s="243"/>
      <c r="J378" s="40"/>
      <c r="K378" s="40"/>
      <c r="L378" s="44"/>
      <c r="M378" s="244"/>
      <c r="N378" s="245"/>
      <c r="O378" s="91"/>
      <c r="P378" s="91"/>
      <c r="Q378" s="91"/>
      <c r="R378" s="91"/>
      <c r="S378" s="91"/>
      <c r="T378" s="92"/>
      <c r="U378" s="38"/>
      <c r="V378" s="38"/>
      <c r="W378" s="38"/>
      <c r="X378" s="38"/>
      <c r="Y378" s="38"/>
      <c r="Z378" s="38"/>
      <c r="AA378" s="38"/>
      <c r="AB378" s="38"/>
      <c r="AC378" s="38"/>
      <c r="AD378" s="38"/>
      <c r="AE378" s="38"/>
      <c r="AT378" s="17" t="s">
        <v>161</v>
      </c>
      <c r="AU378" s="17" t="s">
        <v>85</v>
      </c>
    </row>
    <row r="379" s="14" customFormat="1">
      <c r="A379" s="14"/>
      <c r="B379" s="258"/>
      <c r="C379" s="259"/>
      <c r="D379" s="241" t="s">
        <v>169</v>
      </c>
      <c r="E379" s="260" t="s">
        <v>1</v>
      </c>
      <c r="F379" s="261" t="s">
        <v>271</v>
      </c>
      <c r="G379" s="259"/>
      <c r="H379" s="260" t="s">
        <v>1</v>
      </c>
      <c r="I379" s="262"/>
      <c r="J379" s="259"/>
      <c r="K379" s="259"/>
      <c r="L379" s="263"/>
      <c r="M379" s="264"/>
      <c r="N379" s="265"/>
      <c r="O379" s="265"/>
      <c r="P379" s="265"/>
      <c r="Q379" s="265"/>
      <c r="R379" s="265"/>
      <c r="S379" s="265"/>
      <c r="T379" s="266"/>
      <c r="U379" s="14"/>
      <c r="V379" s="14"/>
      <c r="W379" s="14"/>
      <c r="X379" s="14"/>
      <c r="Y379" s="14"/>
      <c r="Z379" s="14"/>
      <c r="AA379" s="14"/>
      <c r="AB379" s="14"/>
      <c r="AC379" s="14"/>
      <c r="AD379" s="14"/>
      <c r="AE379" s="14"/>
      <c r="AT379" s="267" t="s">
        <v>169</v>
      </c>
      <c r="AU379" s="267" t="s">
        <v>85</v>
      </c>
      <c r="AV379" s="14" t="s">
        <v>21</v>
      </c>
      <c r="AW379" s="14" t="s">
        <v>34</v>
      </c>
      <c r="AX379" s="14" t="s">
        <v>77</v>
      </c>
      <c r="AY379" s="267" t="s">
        <v>150</v>
      </c>
    </row>
    <row r="380" s="13" customFormat="1">
      <c r="A380" s="13"/>
      <c r="B380" s="247"/>
      <c r="C380" s="248"/>
      <c r="D380" s="241" t="s">
        <v>169</v>
      </c>
      <c r="E380" s="249" t="s">
        <v>1</v>
      </c>
      <c r="F380" s="250" t="s">
        <v>504</v>
      </c>
      <c r="G380" s="248"/>
      <c r="H380" s="251">
        <v>2.238</v>
      </c>
      <c r="I380" s="252"/>
      <c r="J380" s="248"/>
      <c r="K380" s="248"/>
      <c r="L380" s="253"/>
      <c r="M380" s="254"/>
      <c r="N380" s="255"/>
      <c r="O380" s="255"/>
      <c r="P380" s="255"/>
      <c r="Q380" s="255"/>
      <c r="R380" s="255"/>
      <c r="S380" s="255"/>
      <c r="T380" s="256"/>
      <c r="U380" s="13"/>
      <c r="V380" s="13"/>
      <c r="W380" s="13"/>
      <c r="X380" s="13"/>
      <c r="Y380" s="13"/>
      <c r="Z380" s="13"/>
      <c r="AA380" s="13"/>
      <c r="AB380" s="13"/>
      <c r="AC380" s="13"/>
      <c r="AD380" s="13"/>
      <c r="AE380" s="13"/>
      <c r="AT380" s="257" t="s">
        <v>169</v>
      </c>
      <c r="AU380" s="257" t="s">
        <v>85</v>
      </c>
      <c r="AV380" s="13" t="s">
        <v>85</v>
      </c>
      <c r="AW380" s="13" t="s">
        <v>34</v>
      </c>
      <c r="AX380" s="13" t="s">
        <v>77</v>
      </c>
      <c r="AY380" s="257" t="s">
        <v>150</v>
      </c>
    </row>
    <row r="381" s="15" customFormat="1">
      <c r="A381" s="15"/>
      <c r="B381" s="268"/>
      <c r="C381" s="269"/>
      <c r="D381" s="241" t="s">
        <v>169</v>
      </c>
      <c r="E381" s="270" t="s">
        <v>1</v>
      </c>
      <c r="F381" s="271" t="s">
        <v>188</v>
      </c>
      <c r="G381" s="269"/>
      <c r="H381" s="272">
        <v>2.238</v>
      </c>
      <c r="I381" s="273"/>
      <c r="J381" s="269"/>
      <c r="K381" s="269"/>
      <c r="L381" s="274"/>
      <c r="M381" s="275"/>
      <c r="N381" s="276"/>
      <c r="O381" s="276"/>
      <c r="P381" s="276"/>
      <c r="Q381" s="276"/>
      <c r="R381" s="276"/>
      <c r="S381" s="276"/>
      <c r="T381" s="277"/>
      <c r="U381" s="15"/>
      <c r="V381" s="15"/>
      <c r="W381" s="15"/>
      <c r="X381" s="15"/>
      <c r="Y381" s="15"/>
      <c r="Z381" s="15"/>
      <c r="AA381" s="15"/>
      <c r="AB381" s="15"/>
      <c r="AC381" s="15"/>
      <c r="AD381" s="15"/>
      <c r="AE381" s="15"/>
      <c r="AT381" s="278" t="s">
        <v>169</v>
      </c>
      <c r="AU381" s="278" t="s">
        <v>85</v>
      </c>
      <c r="AV381" s="15" t="s">
        <v>157</v>
      </c>
      <c r="AW381" s="15" t="s">
        <v>34</v>
      </c>
      <c r="AX381" s="15" t="s">
        <v>21</v>
      </c>
      <c r="AY381" s="278" t="s">
        <v>150</v>
      </c>
    </row>
    <row r="382" s="2" customFormat="1" ht="14.4" customHeight="1">
      <c r="A382" s="38"/>
      <c r="B382" s="39"/>
      <c r="C382" s="228" t="s">
        <v>505</v>
      </c>
      <c r="D382" s="228" t="s">
        <v>152</v>
      </c>
      <c r="E382" s="229" t="s">
        <v>506</v>
      </c>
      <c r="F382" s="230" t="s">
        <v>507</v>
      </c>
      <c r="G382" s="231" t="s">
        <v>173</v>
      </c>
      <c r="H382" s="232">
        <v>17.899999999999999</v>
      </c>
      <c r="I382" s="233"/>
      <c r="J382" s="234">
        <f>ROUND(I382*H382,2)</f>
        <v>0</v>
      </c>
      <c r="K382" s="230" t="s">
        <v>156</v>
      </c>
      <c r="L382" s="44"/>
      <c r="M382" s="235" t="s">
        <v>1</v>
      </c>
      <c r="N382" s="236" t="s">
        <v>42</v>
      </c>
      <c r="O382" s="91"/>
      <c r="P382" s="237">
        <f>O382*H382</f>
        <v>0</v>
      </c>
      <c r="Q382" s="237">
        <v>8.3599999999999999E-05</v>
      </c>
      <c r="R382" s="237">
        <f>Q382*H382</f>
        <v>0.0014964399999999999</v>
      </c>
      <c r="S382" s="237">
        <v>0.017999999999999999</v>
      </c>
      <c r="T382" s="238">
        <f>S382*H382</f>
        <v>0.32219999999999993</v>
      </c>
      <c r="U382" s="38"/>
      <c r="V382" s="38"/>
      <c r="W382" s="38"/>
      <c r="X382" s="38"/>
      <c r="Y382" s="38"/>
      <c r="Z382" s="38"/>
      <c r="AA382" s="38"/>
      <c r="AB382" s="38"/>
      <c r="AC382" s="38"/>
      <c r="AD382" s="38"/>
      <c r="AE382" s="38"/>
      <c r="AR382" s="239" t="s">
        <v>157</v>
      </c>
      <c r="AT382" s="239" t="s">
        <v>152</v>
      </c>
      <c r="AU382" s="239" t="s">
        <v>85</v>
      </c>
      <c r="AY382" s="17" t="s">
        <v>150</v>
      </c>
      <c r="BE382" s="240">
        <f>IF(N382="základní",J382,0)</f>
        <v>0</v>
      </c>
      <c r="BF382" s="240">
        <f>IF(N382="snížená",J382,0)</f>
        <v>0</v>
      </c>
      <c r="BG382" s="240">
        <f>IF(N382="zákl. přenesená",J382,0)</f>
        <v>0</v>
      </c>
      <c r="BH382" s="240">
        <f>IF(N382="sníž. přenesená",J382,0)</f>
        <v>0</v>
      </c>
      <c r="BI382" s="240">
        <f>IF(N382="nulová",J382,0)</f>
        <v>0</v>
      </c>
      <c r="BJ382" s="17" t="s">
        <v>21</v>
      </c>
      <c r="BK382" s="240">
        <f>ROUND(I382*H382,2)</f>
        <v>0</v>
      </c>
      <c r="BL382" s="17" t="s">
        <v>157</v>
      </c>
      <c r="BM382" s="239" t="s">
        <v>508</v>
      </c>
    </row>
    <row r="383" s="2" customFormat="1">
      <c r="A383" s="38"/>
      <c r="B383" s="39"/>
      <c r="C383" s="40"/>
      <c r="D383" s="241" t="s">
        <v>159</v>
      </c>
      <c r="E383" s="40"/>
      <c r="F383" s="242" t="s">
        <v>509</v>
      </c>
      <c r="G383" s="40"/>
      <c r="H383" s="40"/>
      <c r="I383" s="243"/>
      <c r="J383" s="40"/>
      <c r="K383" s="40"/>
      <c r="L383" s="44"/>
      <c r="M383" s="244"/>
      <c r="N383" s="245"/>
      <c r="O383" s="91"/>
      <c r="P383" s="91"/>
      <c r="Q383" s="91"/>
      <c r="R383" s="91"/>
      <c r="S383" s="91"/>
      <c r="T383" s="92"/>
      <c r="U383" s="38"/>
      <c r="V383" s="38"/>
      <c r="W383" s="38"/>
      <c r="X383" s="38"/>
      <c r="Y383" s="38"/>
      <c r="Z383" s="38"/>
      <c r="AA383" s="38"/>
      <c r="AB383" s="38"/>
      <c r="AC383" s="38"/>
      <c r="AD383" s="38"/>
      <c r="AE383" s="38"/>
      <c r="AT383" s="17" t="s">
        <v>159</v>
      </c>
      <c r="AU383" s="17" t="s">
        <v>85</v>
      </c>
    </row>
    <row r="384" s="2" customFormat="1">
      <c r="A384" s="38"/>
      <c r="B384" s="39"/>
      <c r="C384" s="40"/>
      <c r="D384" s="241" t="s">
        <v>177</v>
      </c>
      <c r="E384" s="40"/>
      <c r="F384" s="246" t="s">
        <v>510</v>
      </c>
      <c r="G384" s="40"/>
      <c r="H384" s="40"/>
      <c r="I384" s="243"/>
      <c r="J384" s="40"/>
      <c r="K384" s="40"/>
      <c r="L384" s="44"/>
      <c r="M384" s="244"/>
      <c r="N384" s="245"/>
      <c r="O384" s="91"/>
      <c r="P384" s="91"/>
      <c r="Q384" s="91"/>
      <c r="R384" s="91"/>
      <c r="S384" s="91"/>
      <c r="T384" s="92"/>
      <c r="U384" s="38"/>
      <c r="V384" s="38"/>
      <c r="W384" s="38"/>
      <c r="X384" s="38"/>
      <c r="Y384" s="38"/>
      <c r="Z384" s="38"/>
      <c r="AA384" s="38"/>
      <c r="AB384" s="38"/>
      <c r="AC384" s="38"/>
      <c r="AD384" s="38"/>
      <c r="AE384" s="38"/>
      <c r="AT384" s="17" t="s">
        <v>177</v>
      </c>
      <c r="AU384" s="17" t="s">
        <v>85</v>
      </c>
    </row>
    <row r="385" s="14" customFormat="1">
      <c r="A385" s="14"/>
      <c r="B385" s="258"/>
      <c r="C385" s="259"/>
      <c r="D385" s="241" t="s">
        <v>169</v>
      </c>
      <c r="E385" s="260" t="s">
        <v>1</v>
      </c>
      <c r="F385" s="261" t="s">
        <v>511</v>
      </c>
      <c r="G385" s="259"/>
      <c r="H385" s="260" t="s">
        <v>1</v>
      </c>
      <c r="I385" s="262"/>
      <c r="J385" s="259"/>
      <c r="K385" s="259"/>
      <c r="L385" s="263"/>
      <c r="M385" s="264"/>
      <c r="N385" s="265"/>
      <c r="O385" s="265"/>
      <c r="P385" s="265"/>
      <c r="Q385" s="265"/>
      <c r="R385" s="265"/>
      <c r="S385" s="265"/>
      <c r="T385" s="266"/>
      <c r="U385" s="14"/>
      <c r="V385" s="14"/>
      <c r="W385" s="14"/>
      <c r="X385" s="14"/>
      <c r="Y385" s="14"/>
      <c r="Z385" s="14"/>
      <c r="AA385" s="14"/>
      <c r="AB385" s="14"/>
      <c r="AC385" s="14"/>
      <c r="AD385" s="14"/>
      <c r="AE385" s="14"/>
      <c r="AT385" s="267" t="s">
        <v>169</v>
      </c>
      <c r="AU385" s="267" t="s">
        <v>85</v>
      </c>
      <c r="AV385" s="14" t="s">
        <v>21</v>
      </c>
      <c r="AW385" s="14" t="s">
        <v>34</v>
      </c>
      <c r="AX385" s="14" t="s">
        <v>77</v>
      </c>
      <c r="AY385" s="267" t="s">
        <v>150</v>
      </c>
    </row>
    <row r="386" s="13" customFormat="1">
      <c r="A386" s="13"/>
      <c r="B386" s="247"/>
      <c r="C386" s="248"/>
      <c r="D386" s="241" t="s">
        <v>169</v>
      </c>
      <c r="E386" s="249" t="s">
        <v>1</v>
      </c>
      <c r="F386" s="250" t="s">
        <v>512</v>
      </c>
      <c r="G386" s="248"/>
      <c r="H386" s="251">
        <v>17.899999999999999</v>
      </c>
      <c r="I386" s="252"/>
      <c r="J386" s="248"/>
      <c r="K386" s="248"/>
      <c r="L386" s="253"/>
      <c r="M386" s="254"/>
      <c r="N386" s="255"/>
      <c r="O386" s="255"/>
      <c r="P386" s="255"/>
      <c r="Q386" s="255"/>
      <c r="R386" s="255"/>
      <c r="S386" s="255"/>
      <c r="T386" s="256"/>
      <c r="U386" s="13"/>
      <c r="V386" s="13"/>
      <c r="W386" s="13"/>
      <c r="X386" s="13"/>
      <c r="Y386" s="13"/>
      <c r="Z386" s="13"/>
      <c r="AA386" s="13"/>
      <c r="AB386" s="13"/>
      <c r="AC386" s="13"/>
      <c r="AD386" s="13"/>
      <c r="AE386" s="13"/>
      <c r="AT386" s="257" t="s">
        <v>169</v>
      </c>
      <c r="AU386" s="257" t="s">
        <v>85</v>
      </c>
      <c r="AV386" s="13" t="s">
        <v>85</v>
      </c>
      <c r="AW386" s="13" t="s">
        <v>34</v>
      </c>
      <c r="AX386" s="13" t="s">
        <v>21</v>
      </c>
      <c r="AY386" s="257" t="s">
        <v>150</v>
      </c>
    </row>
    <row r="387" s="2" customFormat="1" ht="24.15" customHeight="1">
      <c r="A387" s="38"/>
      <c r="B387" s="39"/>
      <c r="C387" s="228" t="s">
        <v>513</v>
      </c>
      <c r="D387" s="228" t="s">
        <v>152</v>
      </c>
      <c r="E387" s="229" t="s">
        <v>514</v>
      </c>
      <c r="F387" s="230" t="s">
        <v>515</v>
      </c>
      <c r="G387" s="231" t="s">
        <v>155</v>
      </c>
      <c r="H387" s="232">
        <v>224</v>
      </c>
      <c r="I387" s="233"/>
      <c r="J387" s="234">
        <f>ROUND(I387*H387,2)</f>
        <v>0</v>
      </c>
      <c r="K387" s="230" t="s">
        <v>156</v>
      </c>
      <c r="L387" s="44"/>
      <c r="M387" s="235" t="s">
        <v>1</v>
      </c>
      <c r="N387" s="236" t="s">
        <v>42</v>
      </c>
      <c r="O387" s="91"/>
      <c r="P387" s="237">
        <f>O387*H387</f>
        <v>0</v>
      </c>
      <c r="Q387" s="237">
        <v>0</v>
      </c>
      <c r="R387" s="237">
        <f>Q387*H387</f>
        <v>0</v>
      </c>
      <c r="S387" s="237">
        <v>0.11</v>
      </c>
      <c r="T387" s="238">
        <f>S387*H387</f>
        <v>24.640000000000001</v>
      </c>
      <c r="U387" s="38"/>
      <c r="V387" s="38"/>
      <c r="W387" s="38"/>
      <c r="X387" s="38"/>
      <c r="Y387" s="38"/>
      <c r="Z387" s="38"/>
      <c r="AA387" s="38"/>
      <c r="AB387" s="38"/>
      <c r="AC387" s="38"/>
      <c r="AD387" s="38"/>
      <c r="AE387" s="38"/>
      <c r="AR387" s="239" t="s">
        <v>157</v>
      </c>
      <c r="AT387" s="239" t="s">
        <v>152</v>
      </c>
      <c r="AU387" s="239" t="s">
        <v>85</v>
      </c>
      <c r="AY387" s="17" t="s">
        <v>150</v>
      </c>
      <c r="BE387" s="240">
        <f>IF(N387="základní",J387,0)</f>
        <v>0</v>
      </c>
      <c r="BF387" s="240">
        <f>IF(N387="snížená",J387,0)</f>
        <v>0</v>
      </c>
      <c r="BG387" s="240">
        <f>IF(N387="zákl. přenesená",J387,0)</f>
        <v>0</v>
      </c>
      <c r="BH387" s="240">
        <f>IF(N387="sníž. přenesená",J387,0)</f>
        <v>0</v>
      </c>
      <c r="BI387" s="240">
        <f>IF(N387="nulová",J387,0)</f>
        <v>0</v>
      </c>
      <c r="BJ387" s="17" t="s">
        <v>21</v>
      </c>
      <c r="BK387" s="240">
        <f>ROUND(I387*H387,2)</f>
        <v>0</v>
      </c>
      <c r="BL387" s="17" t="s">
        <v>157</v>
      </c>
      <c r="BM387" s="239" t="s">
        <v>516</v>
      </c>
    </row>
    <row r="388" s="2" customFormat="1">
      <c r="A388" s="38"/>
      <c r="B388" s="39"/>
      <c r="C388" s="40"/>
      <c r="D388" s="241" t="s">
        <v>159</v>
      </c>
      <c r="E388" s="40"/>
      <c r="F388" s="242" t="s">
        <v>517</v>
      </c>
      <c r="G388" s="40"/>
      <c r="H388" s="40"/>
      <c r="I388" s="243"/>
      <c r="J388" s="40"/>
      <c r="K388" s="40"/>
      <c r="L388" s="44"/>
      <c r="M388" s="244"/>
      <c r="N388" s="245"/>
      <c r="O388" s="91"/>
      <c r="P388" s="91"/>
      <c r="Q388" s="91"/>
      <c r="R388" s="91"/>
      <c r="S388" s="91"/>
      <c r="T388" s="92"/>
      <c r="U388" s="38"/>
      <c r="V388" s="38"/>
      <c r="W388" s="38"/>
      <c r="X388" s="38"/>
      <c r="Y388" s="38"/>
      <c r="Z388" s="38"/>
      <c r="AA388" s="38"/>
      <c r="AB388" s="38"/>
      <c r="AC388" s="38"/>
      <c r="AD388" s="38"/>
      <c r="AE388" s="38"/>
      <c r="AT388" s="17" t="s">
        <v>159</v>
      </c>
      <c r="AU388" s="17" t="s">
        <v>85</v>
      </c>
    </row>
    <row r="389" s="2" customFormat="1">
      <c r="A389" s="38"/>
      <c r="B389" s="39"/>
      <c r="C389" s="40"/>
      <c r="D389" s="241" t="s">
        <v>161</v>
      </c>
      <c r="E389" s="40"/>
      <c r="F389" s="246" t="s">
        <v>518</v>
      </c>
      <c r="G389" s="40"/>
      <c r="H389" s="40"/>
      <c r="I389" s="243"/>
      <c r="J389" s="40"/>
      <c r="K389" s="40"/>
      <c r="L389" s="44"/>
      <c r="M389" s="244"/>
      <c r="N389" s="245"/>
      <c r="O389" s="91"/>
      <c r="P389" s="91"/>
      <c r="Q389" s="91"/>
      <c r="R389" s="91"/>
      <c r="S389" s="91"/>
      <c r="T389" s="92"/>
      <c r="U389" s="38"/>
      <c r="V389" s="38"/>
      <c r="W389" s="38"/>
      <c r="X389" s="38"/>
      <c r="Y389" s="38"/>
      <c r="Z389" s="38"/>
      <c r="AA389" s="38"/>
      <c r="AB389" s="38"/>
      <c r="AC389" s="38"/>
      <c r="AD389" s="38"/>
      <c r="AE389" s="38"/>
      <c r="AT389" s="17" t="s">
        <v>161</v>
      </c>
      <c r="AU389" s="17" t="s">
        <v>85</v>
      </c>
    </row>
    <row r="390" s="14" customFormat="1">
      <c r="A390" s="14"/>
      <c r="B390" s="258"/>
      <c r="C390" s="259"/>
      <c r="D390" s="241" t="s">
        <v>169</v>
      </c>
      <c r="E390" s="260" t="s">
        <v>1</v>
      </c>
      <c r="F390" s="261" t="s">
        <v>519</v>
      </c>
      <c r="G390" s="259"/>
      <c r="H390" s="260" t="s">
        <v>1</v>
      </c>
      <c r="I390" s="262"/>
      <c r="J390" s="259"/>
      <c r="K390" s="259"/>
      <c r="L390" s="263"/>
      <c r="M390" s="264"/>
      <c r="N390" s="265"/>
      <c r="O390" s="265"/>
      <c r="P390" s="265"/>
      <c r="Q390" s="265"/>
      <c r="R390" s="265"/>
      <c r="S390" s="265"/>
      <c r="T390" s="266"/>
      <c r="U390" s="14"/>
      <c r="V390" s="14"/>
      <c r="W390" s="14"/>
      <c r="X390" s="14"/>
      <c r="Y390" s="14"/>
      <c r="Z390" s="14"/>
      <c r="AA390" s="14"/>
      <c r="AB390" s="14"/>
      <c r="AC390" s="14"/>
      <c r="AD390" s="14"/>
      <c r="AE390" s="14"/>
      <c r="AT390" s="267" t="s">
        <v>169</v>
      </c>
      <c r="AU390" s="267" t="s">
        <v>85</v>
      </c>
      <c r="AV390" s="14" t="s">
        <v>21</v>
      </c>
      <c r="AW390" s="14" t="s">
        <v>34</v>
      </c>
      <c r="AX390" s="14" t="s">
        <v>77</v>
      </c>
      <c r="AY390" s="267" t="s">
        <v>150</v>
      </c>
    </row>
    <row r="391" s="13" customFormat="1">
      <c r="A391" s="13"/>
      <c r="B391" s="247"/>
      <c r="C391" s="248"/>
      <c r="D391" s="241" t="s">
        <v>169</v>
      </c>
      <c r="E391" s="249" t="s">
        <v>1</v>
      </c>
      <c r="F391" s="250" t="s">
        <v>520</v>
      </c>
      <c r="G391" s="248"/>
      <c r="H391" s="251">
        <v>224</v>
      </c>
      <c r="I391" s="252"/>
      <c r="J391" s="248"/>
      <c r="K391" s="248"/>
      <c r="L391" s="253"/>
      <c r="M391" s="254"/>
      <c r="N391" s="255"/>
      <c r="O391" s="255"/>
      <c r="P391" s="255"/>
      <c r="Q391" s="255"/>
      <c r="R391" s="255"/>
      <c r="S391" s="255"/>
      <c r="T391" s="256"/>
      <c r="U391" s="13"/>
      <c r="V391" s="13"/>
      <c r="W391" s="13"/>
      <c r="X391" s="13"/>
      <c r="Y391" s="13"/>
      <c r="Z391" s="13"/>
      <c r="AA391" s="13"/>
      <c r="AB391" s="13"/>
      <c r="AC391" s="13"/>
      <c r="AD391" s="13"/>
      <c r="AE391" s="13"/>
      <c r="AT391" s="257" t="s">
        <v>169</v>
      </c>
      <c r="AU391" s="257" t="s">
        <v>85</v>
      </c>
      <c r="AV391" s="13" t="s">
        <v>85</v>
      </c>
      <c r="AW391" s="13" t="s">
        <v>34</v>
      </c>
      <c r="AX391" s="13" t="s">
        <v>77</v>
      </c>
      <c r="AY391" s="257" t="s">
        <v>150</v>
      </c>
    </row>
    <row r="392" s="15" customFormat="1">
      <c r="A392" s="15"/>
      <c r="B392" s="268"/>
      <c r="C392" s="269"/>
      <c r="D392" s="241" t="s">
        <v>169</v>
      </c>
      <c r="E392" s="270" t="s">
        <v>1</v>
      </c>
      <c r="F392" s="271" t="s">
        <v>188</v>
      </c>
      <c r="G392" s="269"/>
      <c r="H392" s="272">
        <v>224</v>
      </c>
      <c r="I392" s="273"/>
      <c r="J392" s="269"/>
      <c r="K392" s="269"/>
      <c r="L392" s="274"/>
      <c r="M392" s="275"/>
      <c r="N392" s="276"/>
      <c r="O392" s="276"/>
      <c r="P392" s="276"/>
      <c r="Q392" s="276"/>
      <c r="R392" s="276"/>
      <c r="S392" s="276"/>
      <c r="T392" s="277"/>
      <c r="U392" s="15"/>
      <c r="V392" s="15"/>
      <c r="W392" s="15"/>
      <c r="X392" s="15"/>
      <c r="Y392" s="15"/>
      <c r="Z392" s="15"/>
      <c r="AA392" s="15"/>
      <c r="AB392" s="15"/>
      <c r="AC392" s="15"/>
      <c r="AD392" s="15"/>
      <c r="AE392" s="15"/>
      <c r="AT392" s="278" t="s">
        <v>169</v>
      </c>
      <c r="AU392" s="278" t="s">
        <v>85</v>
      </c>
      <c r="AV392" s="15" t="s">
        <v>157</v>
      </c>
      <c r="AW392" s="15" t="s">
        <v>34</v>
      </c>
      <c r="AX392" s="15" t="s">
        <v>21</v>
      </c>
      <c r="AY392" s="278" t="s">
        <v>150</v>
      </c>
    </row>
    <row r="393" s="2" customFormat="1" ht="24.15" customHeight="1">
      <c r="A393" s="38"/>
      <c r="B393" s="39"/>
      <c r="C393" s="228" t="s">
        <v>521</v>
      </c>
      <c r="D393" s="228" t="s">
        <v>152</v>
      </c>
      <c r="E393" s="229" t="s">
        <v>522</v>
      </c>
      <c r="F393" s="230" t="s">
        <v>523</v>
      </c>
      <c r="G393" s="231" t="s">
        <v>155</v>
      </c>
      <c r="H393" s="232">
        <v>512.12300000000005</v>
      </c>
      <c r="I393" s="233"/>
      <c r="J393" s="234">
        <f>ROUND(I393*H393,2)</f>
        <v>0</v>
      </c>
      <c r="K393" s="230" t="s">
        <v>156</v>
      </c>
      <c r="L393" s="44"/>
      <c r="M393" s="235" t="s">
        <v>1</v>
      </c>
      <c r="N393" s="236" t="s">
        <v>42</v>
      </c>
      <c r="O393" s="91"/>
      <c r="P393" s="237">
        <f>O393*H393</f>
        <v>0</v>
      </c>
      <c r="Q393" s="237">
        <v>0</v>
      </c>
      <c r="R393" s="237">
        <f>Q393*H393</f>
        <v>0</v>
      </c>
      <c r="S393" s="237">
        <v>0.070000000000000007</v>
      </c>
      <c r="T393" s="238">
        <f>S393*H393</f>
        <v>35.848610000000008</v>
      </c>
      <c r="U393" s="38"/>
      <c r="V393" s="38"/>
      <c r="W393" s="38"/>
      <c r="X393" s="38"/>
      <c r="Y393" s="38"/>
      <c r="Z393" s="38"/>
      <c r="AA393" s="38"/>
      <c r="AB393" s="38"/>
      <c r="AC393" s="38"/>
      <c r="AD393" s="38"/>
      <c r="AE393" s="38"/>
      <c r="AR393" s="239" t="s">
        <v>157</v>
      </c>
      <c r="AT393" s="239" t="s">
        <v>152</v>
      </c>
      <c r="AU393" s="239" t="s">
        <v>85</v>
      </c>
      <c r="AY393" s="17" t="s">
        <v>150</v>
      </c>
      <c r="BE393" s="240">
        <f>IF(N393="základní",J393,0)</f>
        <v>0</v>
      </c>
      <c r="BF393" s="240">
        <f>IF(N393="snížená",J393,0)</f>
        <v>0</v>
      </c>
      <c r="BG393" s="240">
        <f>IF(N393="zákl. přenesená",J393,0)</f>
        <v>0</v>
      </c>
      <c r="BH393" s="240">
        <f>IF(N393="sníž. přenesená",J393,0)</f>
        <v>0</v>
      </c>
      <c r="BI393" s="240">
        <f>IF(N393="nulová",J393,0)</f>
        <v>0</v>
      </c>
      <c r="BJ393" s="17" t="s">
        <v>21</v>
      </c>
      <c r="BK393" s="240">
        <f>ROUND(I393*H393,2)</f>
        <v>0</v>
      </c>
      <c r="BL393" s="17" t="s">
        <v>157</v>
      </c>
      <c r="BM393" s="239" t="s">
        <v>524</v>
      </c>
    </row>
    <row r="394" s="2" customFormat="1">
      <c r="A394" s="38"/>
      <c r="B394" s="39"/>
      <c r="C394" s="40"/>
      <c r="D394" s="241" t="s">
        <v>159</v>
      </c>
      <c r="E394" s="40"/>
      <c r="F394" s="242" t="s">
        <v>525</v>
      </c>
      <c r="G394" s="40"/>
      <c r="H394" s="40"/>
      <c r="I394" s="243"/>
      <c r="J394" s="40"/>
      <c r="K394" s="40"/>
      <c r="L394" s="44"/>
      <c r="M394" s="244"/>
      <c r="N394" s="245"/>
      <c r="O394" s="91"/>
      <c r="P394" s="91"/>
      <c r="Q394" s="91"/>
      <c r="R394" s="91"/>
      <c r="S394" s="91"/>
      <c r="T394" s="92"/>
      <c r="U394" s="38"/>
      <c r="V394" s="38"/>
      <c r="W394" s="38"/>
      <c r="X394" s="38"/>
      <c r="Y394" s="38"/>
      <c r="Z394" s="38"/>
      <c r="AA394" s="38"/>
      <c r="AB394" s="38"/>
      <c r="AC394" s="38"/>
      <c r="AD394" s="38"/>
      <c r="AE394" s="38"/>
      <c r="AT394" s="17" t="s">
        <v>159</v>
      </c>
      <c r="AU394" s="17" t="s">
        <v>85</v>
      </c>
    </row>
    <row r="395" s="2" customFormat="1">
      <c r="A395" s="38"/>
      <c r="B395" s="39"/>
      <c r="C395" s="40"/>
      <c r="D395" s="241" t="s">
        <v>161</v>
      </c>
      <c r="E395" s="40"/>
      <c r="F395" s="246" t="s">
        <v>526</v>
      </c>
      <c r="G395" s="40"/>
      <c r="H395" s="40"/>
      <c r="I395" s="243"/>
      <c r="J395" s="40"/>
      <c r="K395" s="40"/>
      <c r="L395" s="44"/>
      <c r="M395" s="244"/>
      <c r="N395" s="245"/>
      <c r="O395" s="91"/>
      <c r="P395" s="91"/>
      <c r="Q395" s="91"/>
      <c r="R395" s="91"/>
      <c r="S395" s="91"/>
      <c r="T395" s="92"/>
      <c r="U395" s="38"/>
      <c r="V395" s="38"/>
      <c r="W395" s="38"/>
      <c r="X395" s="38"/>
      <c r="Y395" s="38"/>
      <c r="Z395" s="38"/>
      <c r="AA395" s="38"/>
      <c r="AB395" s="38"/>
      <c r="AC395" s="38"/>
      <c r="AD395" s="38"/>
      <c r="AE395" s="38"/>
      <c r="AT395" s="17" t="s">
        <v>161</v>
      </c>
      <c r="AU395" s="17" t="s">
        <v>85</v>
      </c>
    </row>
    <row r="396" s="14" customFormat="1">
      <c r="A396" s="14"/>
      <c r="B396" s="258"/>
      <c r="C396" s="259"/>
      <c r="D396" s="241" t="s">
        <v>169</v>
      </c>
      <c r="E396" s="260" t="s">
        <v>1</v>
      </c>
      <c r="F396" s="261" t="s">
        <v>527</v>
      </c>
      <c r="G396" s="259"/>
      <c r="H396" s="260" t="s">
        <v>1</v>
      </c>
      <c r="I396" s="262"/>
      <c r="J396" s="259"/>
      <c r="K396" s="259"/>
      <c r="L396" s="263"/>
      <c r="M396" s="264"/>
      <c r="N396" s="265"/>
      <c r="O396" s="265"/>
      <c r="P396" s="265"/>
      <c r="Q396" s="265"/>
      <c r="R396" s="265"/>
      <c r="S396" s="265"/>
      <c r="T396" s="266"/>
      <c r="U396" s="14"/>
      <c r="V396" s="14"/>
      <c r="W396" s="14"/>
      <c r="X396" s="14"/>
      <c r="Y396" s="14"/>
      <c r="Z396" s="14"/>
      <c r="AA396" s="14"/>
      <c r="AB396" s="14"/>
      <c r="AC396" s="14"/>
      <c r="AD396" s="14"/>
      <c r="AE396" s="14"/>
      <c r="AT396" s="267" t="s">
        <v>169</v>
      </c>
      <c r="AU396" s="267" t="s">
        <v>85</v>
      </c>
      <c r="AV396" s="14" t="s">
        <v>21</v>
      </c>
      <c r="AW396" s="14" t="s">
        <v>34</v>
      </c>
      <c r="AX396" s="14" t="s">
        <v>77</v>
      </c>
      <c r="AY396" s="267" t="s">
        <v>150</v>
      </c>
    </row>
    <row r="397" s="13" customFormat="1">
      <c r="A397" s="13"/>
      <c r="B397" s="247"/>
      <c r="C397" s="248"/>
      <c r="D397" s="241" t="s">
        <v>169</v>
      </c>
      <c r="E397" s="249" t="s">
        <v>1</v>
      </c>
      <c r="F397" s="250" t="s">
        <v>528</v>
      </c>
      <c r="G397" s="248"/>
      <c r="H397" s="251">
        <v>140.80000000000001</v>
      </c>
      <c r="I397" s="252"/>
      <c r="J397" s="248"/>
      <c r="K397" s="248"/>
      <c r="L397" s="253"/>
      <c r="M397" s="254"/>
      <c r="N397" s="255"/>
      <c r="O397" s="255"/>
      <c r="P397" s="255"/>
      <c r="Q397" s="255"/>
      <c r="R397" s="255"/>
      <c r="S397" s="255"/>
      <c r="T397" s="256"/>
      <c r="U397" s="13"/>
      <c r="V397" s="13"/>
      <c r="W397" s="13"/>
      <c r="X397" s="13"/>
      <c r="Y397" s="13"/>
      <c r="Z397" s="13"/>
      <c r="AA397" s="13"/>
      <c r="AB397" s="13"/>
      <c r="AC397" s="13"/>
      <c r="AD397" s="13"/>
      <c r="AE397" s="13"/>
      <c r="AT397" s="257" t="s">
        <v>169</v>
      </c>
      <c r="AU397" s="257" t="s">
        <v>85</v>
      </c>
      <c r="AV397" s="13" t="s">
        <v>85</v>
      </c>
      <c r="AW397" s="13" t="s">
        <v>34</v>
      </c>
      <c r="AX397" s="13" t="s">
        <v>77</v>
      </c>
      <c r="AY397" s="257" t="s">
        <v>150</v>
      </c>
    </row>
    <row r="398" s="14" customFormat="1">
      <c r="A398" s="14"/>
      <c r="B398" s="258"/>
      <c r="C398" s="259"/>
      <c r="D398" s="241" t="s">
        <v>169</v>
      </c>
      <c r="E398" s="260" t="s">
        <v>1</v>
      </c>
      <c r="F398" s="261" t="s">
        <v>529</v>
      </c>
      <c r="G398" s="259"/>
      <c r="H398" s="260" t="s">
        <v>1</v>
      </c>
      <c r="I398" s="262"/>
      <c r="J398" s="259"/>
      <c r="K398" s="259"/>
      <c r="L398" s="263"/>
      <c r="M398" s="264"/>
      <c r="N398" s="265"/>
      <c r="O398" s="265"/>
      <c r="P398" s="265"/>
      <c r="Q398" s="265"/>
      <c r="R398" s="265"/>
      <c r="S398" s="265"/>
      <c r="T398" s="266"/>
      <c r="U398" s="14"/>
      <c r="V398" s="14"/>
      <c r="W398" s="14"/>
      <c r="X398" s="14"/>
      <c r="Y398" s="14"/>
      <c r="Z398" s="14"/>
      <c r="AA398" s="14"/>
      <c r="AB398" s="14"/>
      <c r="AC398" s="14"/>
      <c r="AD398" s="14"/>
      <c r="AE398" s="14"/>
      <c r="AT398" s="267" t="s">
        <v>169</v>
      </c>
      <c r="AU398" s="267" t="s">
        <v>85</v>
      </c>
      <c r="AV398" s="14" t="s">
        <v>21</v>
      </c>
      <c r="AW398" s="14" t="s">
        <v>34</v>
      </c>
      <c r="AX398" s="14" t="s">
        <v>77</v>
      </c>
      <c r="AY398" s="267" t="s">
        <v>150</v>
      </c>
    </row>
    <row r="399" s="13" customFormat="1">
      <c r="A399" s="13"/>
      <c r="B399" s="247"/>
      <c r="C399" s="248"/>
      <c r="D399" s="241" t="s">
        <v>169</v>
      </c>
      <c r="E399" s="249" t="s">
        <v>1</v>
      </c>
      <c r="F399" s="250" t="s">
        <v>530</v>
      </c>
      <c r="G399" s="248"/>
      <c r="H399" s="251">
        <v>89.599999999999994</v>
      </c>
      <c r="I399" s="252"/>
      <c r="J399" s="248"/>
      <c r="K399" s="248"/>
      <c r="L399" s="253"/>
      <c r="M399" s="254"/>
      <c r="N399" s="255"/>
      <c r="O399" s="255"/>
      <c r="P399" s="255"/>
      <c r="Q399" s="255"/>
      <c r="R399" s="255"/>
      <c r="S399" s="255"/>
      <c r="T399" s="256"/>
      <c r="U399" s="13"/>
      <c r="V399" s="13"/>
      <c r="W399" s="13"/>
      <c r="X399" s="13"/>
      <c r="Y399" s="13"/>
      <c r="Z399" s="13"/>
      <c r="AA399" s="13"/>
      <c r="AB399" s="13"/>
      <c r="AC399" s="13"/>
      <c r="AD399" s="13"/>
      <c r="AE399" s="13"/>
      <c r="AT399" s="257" t="s">
        <v>169</v>
      </c>
      <c r="AU399" s="257" t="s">
        <v>85</v>
      </c>
      <c r="AV399" s="13" t="s">
        <v>85</v>
      </c>
      <c r="AW399" s="13" t="s">
        <v>34</v>
      </c>
      <c r="AX399" s="13" t="s">
        <v>77</v>
      </c>
      <c r="AY399" s="257" t="s">
        <v>150</v>
      </c>
    </row>
    <row r="400" s="14" customFormat="1">
      <c r="A400" s="14"/>
      <c r="B400" s="258"/>
      <c r="C400" s="259"/>
      <c r="D400" s="241" t="s">
        <v>169</v>
      </c>
      <c r="E400" s="260" t="s">
        <v>1</v>
      </c>
      <c r="F400" s="261" t="s">
        <v>531</v>
      </c>
      <c r="G400" s="259"/>
      <c r="H400" s="260" t="s">
        <v>1</v>
      </c>
      <c r="I400" s="262"/>
      <c r="J400" s="259"/>
      <c r="K400" s="259"/>
      <c r="L400" s="263"/>
      <c r="M400" s="264"/>
      <c r="N400" s="265"/>
      <c r="O400" s="265"/>
      <c r="P400" s="265"/>
      <c r="Q400" s="265"/>
      <c r="R400" s="265"/>
      <c r="S400" s="265"/>
      <c r="T400" s="266"/>
      <c r="U400" s="14"/>
      <c r="V400" s="14"/>
      <c r="W400" s="14"/>
      <c r="X400" s="14"/>
      <c r="Y400" s="14"/>
      <c r="Z400" s="14"/>
      <c r="AA400" s="14"/>
      <c r="AB400" s="14"/>
      <c r="AC400" s="14"/>
      <c r="AD400" s="14"/>
      <c r="AE400" s="14"/>
      <c r="AT400" s="267" t="s">
        <v>169</v>
      </c>
      <c r="AU400" s="267" t="s">
        <v>85</v>
      </c>
      <c r="AV400" s="14" t="s">
        <v>21</v>
      </c>
      <c r="AW400" s="14" t="s">
        <v>34</v>
      </c>
      <c r="AX400" s="14" t="s">
        <v>77</v>
      </c>
      <c r="AY400" s="267" t="s">
        <v>150</v>
      </c>
    </row>
    <row r="401" s="13" customFormat="1">
      <c r="A401" s="13"/>
      <c r="B401" s="247"/>
      <c r="C401" s="248"/>
      <c r="D401" s="241" t="s">
        <v>169</v>
      </c>
      <c r="E401" s="249" t="s">
        <v>1</v>
      </c>
      <c r="F401" s="250" t="s">
        <v>532</v>
      </c>
      <c r="G401" s="248"/>
      <c r="H401" s="251">
        <v>9.4499999999999993</v>
      </c>
      <c r="I401" s="252"/>
      <c r="J401" s="248"/>
      <c r="K401" s="248"/>
      <c r="L401" s="253"/>
      <c r="M401" s="254"/>
      <c r="N401" s="255"/>
      <c r="O401" s="255"/>
      <c r="P401" s="255"/>
      <c r="Q401" s="255"/>
      <c r="R401" s="255"/>
      <c r="S401" s="255"/>
      <c r="T401" s="256"/>
      <c r="U401" s="13"/>
      <c r="V401" s="13"/>
      <c r="W401" s="13"/>
      <c r="X401" s="13"/>
      <c r="Y401" s="13"/>
      <c r="Z401" s="13"/>
      <c r="AA401" s="13"/>
      <c r="AB401" s="13"/>
      <c r="AC401" s="13"/>
      <c r="AD401" s="13"/>
      <c r="AE401" s="13"/>
      <c r="AT401" s="257" t="s">
        <v>169</v>
      </c>
      <c r="AU401" s="257" t="s">
        <v>85</v>
      </c>
      <c r="AV401" s="13" t="s">
        <v>85</v>
      </c>
      <c r="AW401" s="13" t="s">
        <v>34</v>
      </c>
      <c r="AX401" s="13" t="s">
        <v>77</v>
      </c>
      <c r="AY401" s="257" t="s">
        <v>150</v>
      </c>
    </row>
    <row r="402" s="14" customFormat="1">
      <c r="A402" s="14"/>
      <c r="B402" s="258"/>
      <c r="C402" s="259"/>
      <c r="D402" s="241" t="s">
        <v>169</v>
      </c>
      <c r="E402" s="260" t="s">
        <v>1</v>
      </c>
      <c r="F402" s="261" t="s">
        <v>533</v>
      </c>
      <c r="G402" s="259"/>
      <c r="H402" s="260" t="s">
        <v>1</v>
      </c>
      <c r="I402" s="262"/>
      <c r="J402" s="259"/>
      <c r="K402" s="259"/>
      <c r="L402" s="263"/>
      <c r="M402" s="264"/>
      <c r="N402" s="265"/>
      <c r="O402" s="265"/>
      <c r="P402" s="265"/>
      <c r="Q402" s="265"/>
      <c r="R402" s="265"/>
      <c r="S402" s="265"/>
      <c r="T402" s="266"/>
      <c r="U402" s="14"/>
      <c r="V402" s="14"/>
      <c r="W402" s="14"/>
      <c r="X402" s="14"/>
      <c r="Y402" s="14"/>
      <c r="Z402" s="14"/>
      <c r="AA402" s="14"/>
      <c r="AB402" s="14"/>
      <c r="AC402" s="14"/>
      <c r="AD402" s="14"/>
      <c r="AE402" s="14"/>
      <c r="AT402" s="267" t="s">
        <v>169</v>
      </c>
      <c r="AU402" s="267" t="s">
        <v>85</v>
      </c>
      <c r="AV402" s="14" t="s">
        <v>21</v>
      </c>
      <c r="AW402" s="14" t="s">
        <v>34</v>
      </c>
      <c r="AX402" s="14" t="s">
        <v>77</v>
      </c>
      <c r="AY402" s="267" t="s">
        <v>150</v>
      </c>
    </row>
    <row r="403" s="13" customFormat="1">
      <c r="A403" s="13"/>
      <c r="B403" s="247"/>
      <c r="C403" s="248"/>
      <c r="D403" s="241" t="s">
        <v>169</v>
      </c>
      <c r="E403" s="249" t="s">
        <v>1</v>
      </c>
      <c r="F403" s="250" t="s">
        <v>534</v>
      </c>
      <c r="G403" s="248"/>
      <c r="H403" s="251">
        <v>6.673</v>
      </c>
      <c r="I403" s="252"/>
      <c r="J403" s="248"/>
      <c r="K403" s="248"/>
      <c r="L403" s="253"/>
      <c r="M403" s="254"/>
      <c r="N403" s="255"/>
      <c r="O403" s="255"/>
      <c r="P403" s="255"/>
      <c r="Q403" s="255"/>
      <c r="R403" s="255"/>
      <c r="S403" s="255"/>
      <c r="T403" s="256"/>
      <c r="U403" s="13"/>
      <c r="V403" s="13"/>
      <c r="W403" s="13"/>
      <c r="X403" s="13"/>
      <c r="Y403" s="13"/>
      <c r="Z403" s="13"/>
      <c r="AA403" s="13"/>
      <c r="AB403" s="13"/>
      <c r="AC403" s="13"/>
      <c r="AD403" s="13"/>
      <c r="AE403" s="13"/>
      <c r="AT403" s="257" t="s">
        <v>169</v>
      </c>
      <c r="AU403" s="257" t="s">
        <v>85</v>
      </c>
      <c r="AV403" s="13" t="s">
        <v>85</v>
      </c>
      <c r="AW403" s="13" t="s">
        <v>34</v>
      </c>
      <c r="AX403" s="13" t="s">
        <v>77</v>
      </c>
      <c r="AY403" s="257" t="s">
        <v>150</v>
      </c>
    </row>
    <row r="404" s="14" customFormat="1">
      <c r="A404" s="14"/>
      <c r="B404" s="258"/>
      <c r="C404" s="259"/>
      <c r="D404" s="241" t="s">
        <v>169</v>
      </c>
      <c r="E404" s="260" t="s">
        <v>1</v>
      </c>
      <c r="F404" s="261" t="s">
        <v>535</v>
      </c>
      <c r="G404" s="259"/>
      <c r="H404" s="260" t="s">
        <v>1</v>
      </c>
      <c r="I404" s="262"/>
      <c r="J404" s="259"/>
      <c r="K404" s="259"/>
      <c r="L404" s="263"/>
      <c r="M404" s="264"/>
      <c r="N404" s="265"/>
      <c r="O404" s="265"/>
      <c r="P404" s="265"/>
      <c r="Q404" s="265"/>
      <c r="R404" s="265"/>
      <c r="S404" s="265"/>
      <c r="T404" s="266"/>
      <c r="U404" s="14"/>
      <c r="V404" s="14"/>
      <c r="W404" s="14"/>
      <c r="X404" s="14"/>
      <c r="Y404" s="14"/>
      <c r="Z404" s="14"/>
      <c r="AA404" s="14"/>
      <c r="AB404" s="14"/>
      <c r="AC404" s="14"/>
      <c r="AD404" s="14"/>
      <c r="AE404" s="14"/>
      <c r="AT404" s="267" t="s">
        <v>169</v>
      </c>
      <c r="AU404" s="267" t="s">
        <v>85</v>
      </c>
      <c r="AV404" s="14" t="s">
        <v>21</v>
      </c>
      <c r="AW404" s="14" t="s">
        <v>34</v>
      </c>
      <c r="AX404" s="14" t="s">
        <v>77</v>
      </c>
      <c r="AY404" s="267" t="s">
        <v>150</v>
      </c>
    </row>
    <row r="405" s="13" customFormat="1">
      <c r="A405" s="13"/>
      <c r="B405" s="247"/>
      <c r="C405" s="248"/>
      <c r="D405" s="241" t="s">
        <v>169</v>
      </c>
      <c r="E405" s="249" t="s">
        <v>1</v>
      </c>
      <c r="F405" s="250" t="s">
        <v>536</v>
      </c>
      <c r="G405" s="248"/>
      <c r="H405" s="251">
        <v>265.60000000000002</v>
      </c>
      <c r="I405" s="252"/>
      <c r="J405" s="248"/>
      <c r="K405" s="248"/>
      <c r="L405" s="253"/>
      <c r="M405" s="254"/>
      <c r="N405" s="255"/>
      <c r="O405" s="255"/>
      <c r="P405" s="255"/>
      <c r="Q405" s="255"/>
      <c r="R405" s="255"/>
      <c r="S405" s="255"/>
      <c r="T405" s="256"/>
      <c r="U405" s="13"/>
      <c r="V405" s="13"/>
      <c r="W405" s="13"/>
      <c r="X405" s="13"/>
      <c r="Y405" s="13"/>
      <c r="Z405" s="13"/>
      <c r="AA405" s="13"/>
      <c r="AB405" s="13"/>
      <c r="AC405" s="13"/>
      <c r="AD405" s="13"/>
      <c r="AE405" s="13"/>
      <c r="AT405" s="257" t="s">
        <v>169</v>
      </c>
      <c r="AU405" s="257" t="s">
        <v>85</v>
      </c>
      <c r="AV405" s="13" t="s">
        <v>85</v>
      </c>
      <c r="AW405" s="13" t="s">
        <v>34</v>
      </c>
      <c r="AX405" s="13" t="s">
        <v>77</v>
      </c>
      <c r="AY405" s="257" t="s">
        <v>150</v>
      </c>
    </row>
    <row r="406" s="15" customFormat="1">
      <c r="A406" s="15"/>
      <c r="B406" s="268"/>
      <c r="C406" s="269"/>
      <c r="D406" s="241" t="s">
        <v>169</v>
      </c>
      <c r="E406" s="270" t="s">
        <v>1</v>
      </c>
      <c r="F406" s="271" t="s">
        <v>188</v>
      </c>
      <c r="G406" s="269"/>
      <c r="H406" s="272">
        <v>512.12300000000005</v>
      </c>
      <c r="I406" s="273"/>
      <c r="J406" s="269"/>
      <c r="K406" s="269"/>
      <c r="L406" s="274"/>
      <c r="M406" s="275"/>
      <c r="N406" s="276"/>
      <c r="O406" s="276"/>
      <c r="P406" s="276"/>
      <c r="Q406" s="276"/>
      <c r="R406" s="276"/>
      <c r="S406" s="276"/>
      <c r="T406" s="277"/>
      <c r="U406" s="15"/>
      <c r="V406" s="15"/>
      <c r="W406" s="15"/>
      <c r="X406" s="15"/>
      <c r="Y406" s="15"/>
      <c r="Z406" s="15"/>
      <c r="AA406" s="15"/>
      <c r="AB406" s="15"/>
      <c r="AC406" s="15"/>
      <c r="AD406" s="15"/>
      <c r="AE406" s="15"/>
      <c r="AT406" s="278" t="s">
        <v>169</v>
      </c>
      <c r="AU406" s="278" t="s">
        <v>85</v>
      </c>
      <c r="AV406" s="15" t="s">
        <v>157</v>
      </c>
      <c r="AW406" s="15" t="s">
        <v>34</v>
      </c>
      <c r="AX406" s="15" t="s">
        <v>21</v>
      </c>
      <c r="AY406" s="278" t="s">
        <v>150</v>
      </c>
    </row>
    <row r="407" s="2" customFormat="1" ht="24.15" customHeight="1">
      <c r="A407" s="38"/>
      <c r="B407" s="39"/>
      <c r="C407" s="228" t="s">
        <v>537</v>
      </c>
      <c r="D407" s="228" t="s">
        <v>152</v>
      </c>
      <c r="E407" s="229" t="s">
        <v>538</v>
      </c>
      <c r="F407" s="230" t="s">
        <v>539</v>
      </c>
      <c r="G407" s="231" t="s">
        <v>155</v>
      </c>
      <c r="H407" s="232">
        <v>154.363</v>
      </c>
      <c r="I407" s="233"/>
      <c r="J407" s="234">
        <f>ROUND(I407*H407,2)</f>
        <v>0</v>
      </c>
      <c r="K407" s="230" t="s">
        <v>156</v>
      </c>
      <c r="L407" s="44"/>
      <c r="M407" s="235" t="s">
        <v>1</v>
      </c>
      <c r="N407" s="236" t="s">
        <v>42</v>
      </c>
      <c r="O407" s="91"/>
      <c r="P407" s="237">
        <f>O407*H407</f>
        <v>0</v>
      </c>
      <c r="Q407" s="237">
        <v>0.019425000000000001</v>
      </c>
      <c r="R407" s="237">
        <f>Q407*H407</f>
        <v>2.9985012750000002</v>
      </c>
      <c r="S407" s="237">
        <v>0</v>
      </c>
      <c r="T407" s="238">
        <f>S407*H407</f>
        <v>0</v>
      </c>
      <c r="U407" s="38"/>
      <c r="V407" s="38"/>
      <c r="W407" s="38"/>
      <c r="X407" s="38"/>
      <c r="Y407" s="38"/>
      <c r="Z407" s="38"/>
      <c r="AA407" s="38"/>
      <c r="AB407" s="38"/>
      <c r="AC407" s="38"/>
      <c r="AD407" s="38"/>
      <c r="AE407" s="38"/>
      <c r="AR407" s="239" t="s">
        <v>157</v>
      </c>
      <c r="AT407" s="239" t="s">
        <v>152</v>
      </c>
      <c r="AU407" s="239" t="s">
        <v>85</v>
      </c>
      <c r="AY407" s="17" t="s">
        <v>150</v>
      </c>
      <c r="BE407" s="240">
        <f>IF(N407="základní",J407,0)</f>
        <v>0</v>
      </c>
      <c r="BF407" s="240">
        <f>IF(N407="snížená",J407,0)</f>
        <v>0</v>
      </c>
      <c r="BG407" s="240">
        <f>IF(N407="zákl. přenesená",J407,0)</f>
        <v>0</v>
      </c>
      <c r="BH407" s="240">
        <f>IF(N407="sníž. přenesená",J407,0)</f>
        <v>0</v>
      </c>
      <c r="BI407" s="240">
        <f>IF(N407="nulová",J407,0)</f>
        <v>0</v>
      </c>
      <c r="BJ407" s="17" t="s">
        <v>21</v>
      </c>
      <c r="BK407" s="240">
        <f>ROUND(I407*H407,2)</f>
        <v>0</v>
      </c>
      <c r="BL407" s="17" t="s">
        <v>157</v>
      </c>
      <c r="BM407" s="239" t="s">
        <v>540</v>
      </c>
    </row>
    <row r="408" s="2" customFormat="1">
      <c r="A408" s="38"/>
      <c r="B408" s="39"/>
      <c r="C408" s="40"/>
      <c r="D408" s="241" t="s">
        <v>159</v>
      </c>
      <c r="E408" s="40"/>
      <c r="F408" s="242" t="s">
        <v>541</v>
      </c>
      <c r="G408" s="40"/>
      <c r="H408" s="40"/>
      <c r="I408" s="243"/>
      <c r="J408" s="40"/>
      <c r="K408" s="40"/>
      <c r="L408" s="44"/>
      <c r="M408" s="244"/>
      <c r="N408" s="245"/>
      <c r="O408" s="91"/>
      <c r="P408" s="91"/>
      <c r="Q408" s="91"/>
      <c r="R408" s="91"/>
      <c r="S408" s="91"/>
      <c r="T408" s="92"/>
      <c r="U408" s="38"/>
      <c r="V408" s="38"/>
      <c r="W408" s="38"/>
      <c r="X408" s="38"/>
      <c r="Y408" s="38"/>
      <c r="Z408" s="38"/>
      <c r="AA408" s="38"/>
      <c r="AB408" s="38"/>
      <c r="AC408" s="38"/>
      <c r="AD408" s="38"/>
      <c r="AE408" s="38"/>
      <c r="AT408" s="17" t="s">
        <v>159</v>
      </c>
      <c r="AU408" s="17" t="s">
        <v>85</v>
      </c>
    </row>
    <row r="409" s="2" customFormat="1">
      <c r="A409" s="38"/>
      <c r="B409" s="39"/>
      <c r="C409" s="40"/>
      <c r="D409" s="241" t="s">
        <v>161</v>
      </c>
      <c r="E409" s="40"/>
      <c r="F409" s="246" t="s">
        <v>542</v>
      </c>
      <c r="G409" s="40"/>
      <c r="H409" s="40"/>
      <c r="I409" s="243"/>
      <c r="J409" s="40"/>
      <c r="K409" s="40"/>
      <c r="L409" s="44"/>
      <c r="M409" s="244"/>
      <c r="N409" s="245"/>
      <c r="O409" s="91"/>
      <c r="P409" s="91"/>
      <c r="Q409" s="91"/>
      <c r="R409" s="91"/>
      <c r="S409" s="91"/>
      <c r="T409" s="92"/>
      <c r="U409" s="38"/>
      <c r="V409" s="38"/>
      <c r="W409" s="38"/>
      <c r="X409" s="38"/>
      <c r="Y409" s="38"/>
      <c r="Z409" s="38"/>
      <c r="AA409" s="38"/>
      <c r="AB409" s="38"/>
      <c r="AC409" s="38"/>
      <c r="AD409" s="38"/>
      <c r="AE409" s="38"/>
      <c r="AT409" s="17" t="s">
        <v>161</v>
      </c>
      <c r="AU409" s="17" t="s">
        <v>85</v>
      </c>
    </row>
    <row r="410" s="14" customFormat="1">
      <c r="A410" s="14"/>
      <c r="B410" s="258"/>
      <c r="C410" s="259"/>
      <c r="D410" s="241" t="s">
        <v>169</v>
      </c>
      <c r="E410" s="260" t="s">
        <v>1</v>
      </c>
      <c r="F410" s="261" t="s">
        <v>543</v>
      </c>
      <c r="G410" s="259"/>
      <c r="H410" s="260" t="s">
        <v>1</v>
      </c>
      <c r="I410" s="262"/>
      <c r="J410" s="259"/>
      <c r="K410" s="259"/>
      <c r="L410" s="263"/>
      <c r="M410" s="264"/>
      <c r="N410" s="265"/>
      <c r="O410" s="265"/>
      <c r="P410" s="265"/>
      <c r="Q410" s="265"/>
      <c r="R410" s="265"/>
      <c r="S410" s="265"/>
      <c r="T410" s="266"/>
      <c r="U410" s="14"/>
      <c r="V410" s="14"/>
      <c r="W410" s="14"/>
      <c r="X410" s="14"/>
      <c r="Y410" s="14"/>
      <c r="Z410" s="14"/>
      <c r="AA410" s="14"/>
      <c r="AB410" s="14"/>
      <c r="AC410" s="14"/>
      <c r="AD410" s="14"/>
      <c r="AE410" s="14"/>
      <c r="AT410" s="267" t="s">
        <v>169</v>
      </c>
      <c r="AU410" s="267" t="s">
        <v>85</v>
      </c>
      <c r="AV410" s="14" t="s">
        <v>21</v>
      </c>
      <c r="AW410" s="14" t="s">
        <v>34</v>
      </c>
      <c r="AX410" s="14" t="s">
        <v>77</v>
      </c>
      <c r="AY410" s="267" t="s">
        <v>150</v>
      </c>
    </row>
    <row r="411" s="13" customFormat="1">
      <c r="A411" s="13"/>
      <c r="B411" s="247"/>
      <c r="C411" s="248"/>
      <c r="D411" s="241" t="s">
        <v>169</v>
      </c>
      <c r="E411" s="249" t="s">
        <v>1</v>
      </c>
      <c r="F411" s="250" t="s">
        <v>544</v>
      </c>
      <c r="G411" s="248"/>
      <c r="H411" s="251">
        <v>84.480000000000004</v>
      </c>
      <c r="I411" s="252"/>
      <c r="J411" s="248"/>
      <c r="K411" s="248"/>
      <c r="L411" s="253"/>
      <c r="M411" s="254"/>
      <c r="N411" s="255"/>
      <c r="O411" s="255"/>
      <c r="P411" s="255"/>
      <c r="Q411" s="255"/>
      <c r="R411" s="255"/>
      <c r="S411" s="255"/>
      <c r="T411" s="256"/>
      <c r="U411" s="13"/>
      <c r="V411" s="13"/>
      <c r="W411" s="13"/>
      <c r="X411" s="13"/>
      <c r="Y411" s="13"/>
      <c r="Z411" s="13"/>
      <c r="AA411" s="13"/>
      <c r="AB411" s="13"/>
      <c r="AC411" s="13"/>
      <c r="AD411" s="13"/>
      <c r="AE411" s="13"/>
      <c r="AT411" s="257" t="s">
        <v>169</v>
      </c>
      <c r="AU411" s="257" t="s">
        <v>85</v>
      </c>
      <c r="AV411" s="13" t="s">
        <v>85</v>
      </c>
      <c r="AW411" s="13" t="s">
        <v>34</v>
      </c>
      <c r="AX411" s="13" t="s">
        <v>77</v>
      </c>
      <c r="AY411" s="257" t="s">
        <v>150</v>
      </c>
    </row>
    <row r="412" s="14" customFormat="1">
      <c r="A412" s="14"/>
      <c r="B412" s="258"/>
      <c r="C412" s="259"/>
      <c r="D412" s="241" t="s">
        <v>169</v>
      </c>
      <c r="E412" s="260" t="s">
        <v>1</v>
      </c>
      <c r="F412" s="261" t="s">
        <v>545</v>
      </c>
      <c r="G412" s="259"/>
      <c r="H412" s="260" t="s">
        <v>1</v>
      </c>
      <c r="I412" s="262"/>
      <c r="J412" s="259"/>
      <c r="K412" s="259"/>
      <c r="L412" s="263"/>
      <c r="M412" s="264"/>
      <c r="N412" s="265"/>
      <c r="O412" s="265"/>
      <c r="P412" s="265"/>
      <c r="Q412" s="265"/>
      <c r="R412" s="265"/>
      <c r="S412" s="265"/>
      <c r="T412" s="266"/>
      <c r="U412" s="14"/>
      <c r="V412" s="14"/>
      <c r="W412" s="14"/>
      <c r="X412" s="14"/>
      <c r="Y412" s="14"/>
      <c r="Z412" s="14"/>
      <c r="AA412" s="14"/>
      <c r="AB412" s="14"/>
      <c r="AC412" s="14"/>
      <c r="AD412" s="14"/>
      <c r="AE412" s="14"/>
      <c r="AT412" s="267" t="s">
        <v>169</v>
      </c>
      <c r="AU412" s="267" t="s">
        <v>85</v>
      </c>
      <c r="AV412" s="14" t="s">
        <v>21</v>
      </c>
      <c r="AW412" s="14" t="s">
        <v>34</v>
      </c>
      <c r="AX412" s="14" t="s">
        <v>77</v>
      </c>
      <c r="AY412" s="267" t="s">
        <v>150</v>
      </c>
    </row>
    <row r="413" s="13" customFormat="1">
      <c r="A413" s="13"/>
      <c r="B413" s="247"/>
      <c r="C413" s="248"/>
      <c r="D413" s="241" t="s">
        <v>169</v>
      </c>
      <c r="E413" s="249" t="s">
        <v>1</v>
      </c>
      <c r="F413" s="250" t="s">
        <v>546</v>
      </c>
      <c r="G413" s="248"/>
      <c r="H413" s="251">
        <v>53.759999999999998</v>
      </c>
      <c r="I413" s="252"/>
      <c r="J413" s="248"/>
      <c r="K413" s="248"/>
      <c r="L413" s="253"/>
      <c r="M413" s="254"/>
      <c r="N413" s="255"/>
      <c r="O413" s="255"/>
      <c r="P413" s="255"/>
      <c r="Q413" s="255"/>
      <c r="R413" s="255"/>
      <c r="S413" s="255"/>
      <c r="T413" s="256"/>
      <c r="U413" s="13"/>
      <c r="V413" s="13"/>
      <c r="W413" s="13"/>
      <c r="X413" s="13"/>
      <c r="Y413" s="13"/>
      <c r="Z413" s="13"/>
      <c r="AA413" s="13"/>
      <c r="AB413" s="13"/>
      <c r="AC413" s="13"/>
      <c r="AD413" s="13"/>
      <c r="AE413" s="13"/>
      <c r="AT413" s="257" t="s">
        <v>169</v>
      </c>
      <c r="AU413" s="257" t="s">
        <v>85</v>
      </c>
      <c r="AV413" s="13" t="s">
        <v>85</v>
      </c>
      <c r="AW413" s="13" t="s">
        <v>34</v>
      </c>
      <c r="AX413" s="13" t="s">
        <v>77</v>
      </c>
      <c r="AY413" s="257" t="s">
        <v>150</v>
      </c>
    </row>
    <row r="414" s="14" customFormat="1">
      <c r="A414" s="14"/>
      <c r="B414" s="258"/>
      <c r="C414" s="259"/>
      <c r="D414" s="241" t="s">
        <v>169</v>
      </c>
      <c r="E414" s="260" t="s">
        <v>1</v>
      </c>
      <c r="F414" s="261" t="s">
        <v>547</v>
      </c>
      <c r="G414" s="259"/>
      <c r="H414" s="260" t="s">
        <v>1</v>
      </c>
      <c r="I414" s="262"/>
      <c r="J414" s="259"/>
      <c r="K414" s="259"/>
      <c r="L414" s="263"/>
      <c r="M414" s="264"/>
      <c r="N414" s="265"/>
      <c r="O414" s="265"/>
      <c r="P414" s="265"/>
      <c r="Q414" s="265"/>
      <c r="R414" s="265"/>
      <c r="S414" s="265"/>
      <c r="T414" s="266"/>
      <c r="U414" s="14"/>
      <c r="V414" s="14"/>
      <c r="W414" s="14"/>
      <c r="X414" s="14"/>
      <c r="Y414" s="14"/>
      <c r="Z414" s="14"/>
      <c r="AA414" s="14"/>
      <c r="AB414" s="14"/>
      <c r="AC414" s="14"/>
      <c r="AD414" s="14"/>
      <c r="AE414" s="14"/>
      <c r="AT414" s="267" t="s">
        <v>169</v>
      </c>
      <c r="AU414" s="267" t="s">
        <v>85</v>
      </c>
      <c r="AV414" s="14" t="s">
        <v>21</v>
      </c>
      <c r="AW414" s="14" t="s">
        <v>34</v>
      </c>
      <c r="AX414" s="14" t="s">
        <v>77</v>
      </c>
      <c r="AY414" s="267" t="s">
        <v>150</v>
      </c>
    </row>
    <row r="415" s="13" customFormat="1">
      <c r="A415" s="13"/>
      <c r="B415" s="247"/>
      <c r="C415" s="248"/>
      <c r="D415" s="241" t="s">
        <v>169</v>
      </c>
      <c r="E415" s="249" t="s">
        <v>1</v>
      </c>
      <c r="F415" s="250" t="s">
        <v>532</v>
      </c>
      <c r="G415" s="248"/>
      <c r="H415" s="251">
        <v>9.4499999999999993</v>
      </c>
      <c r="I415" s="252"/>
      <c r="J415" s="248"/>
      <c r="K415" s="248"/>
      <c r="L415" s="253"/>
      <c r="M415" s="254"/>
      <c r="N415" s="255"/>
      <c r="O415" s="255"/>
      <c r="P415" s="255"/>
      <c r="Q415" s="255"/>
      <c r="R415" s="255"/>
      <c r="S415" s="255"/>
      <c r="T415" s="256"/>
      <c r="U415" s="13"/>
      <c r="V415" s="13"/>
      <c r="W415" s="13"/>
      <c r="X415" s="13"/>
      <c r="Y415" s="13"/>
      <c r="Z415" s="13"/>
      <c r="AA415" s="13"/>
      <c r="AB415" s="13"/>
      <c r="AC415" s="13"/>
      <c r="AD415" s="13"/>
      <c r="AE415" s="13"/>
      <c r="AT415" s="257" t="s">
        <v>169</v>
      </c>
      <c r="AU415" s="257" t="s">
        <v>85</v>
      </c>
      <c r="AV415" s="13" t="s">
        <v>85</v>
      </c>
      <c r="AW415" s="13" t="s">
        <v>34</v>
      </c>
      <c r="AX415" s="13" t="s">
        <v>77</v>
      </c>
      <c r="AY415" s="257" t="s">
        <v>150</v>
      </c>
    </row>
    <row r="416" s="14" customFormat="1">
      <c r="A416" s="14"/>
      <c r="B416" s="258"/>
      <c r="C416" s="259"/>
      <c r="D416" s="241" t="s">
        <v>169</v>
      </c>
      <c r="E416" s="260" t="s">
        <v>1</v>
      </c>
      <c r="F416" s="261" t="s">
        <v>548</v>
      </c>
      <c r="G416" s="259"/>
      <c r="H416" s="260" t="s">
        <v>1</v>
      </c>
      <c r="I416" s="262"/>
      <c r="J416" s="259"/>
      <c r="K416" s="259"/>
      <c r="L416" s="263"/>
      <c r="M416" s="264"/>
      <c r="N416" s="265"/>
      <c r="O416" s="265"/>
      <c r="P416" s="265"/>
      <c r="Q416" s="265"/>
      <c r="R416" s="265"/>
      <c r="S416" s="265"/>
      <c r="T416" s="266"/>
      <c r="U416" s="14"/>
      <c r="V416" s="14"/>
      <c r="W416" s="14"/>
      <c r="X416" s="14"/>
      <c r="Y416" s="14"/>
      <c r="Z416" s="14"/>
      <c r="AA416" s="14"/>
      <c r="AB416" s="14"/>
      <c r="AC416" s="14"/>
      <c r="AD416" s="14"/>
      <c r="AE416" s="14"/>
      <c r="AT416" s="267" t="s">
        <v>169</v>
      </c>
      <c r="AU416" s="267" t="s">
        <v>85</v>
      </c>
      <c r="AV416" s="14" t="s">
        <v>21</v>
      </c>
      <c r="AW416" s="14" t="s">
        <v>34</v>
      </c>
      <c r="AX416" s="14" t="s">
        <v>77</v>
      </c>
      <c r="AY416" s="267" t="s">
        <v>150</v>
      </c>
    </row>
    <row r="417" s="13" customFormat="1">
      <c r="A417" s="13"/>
      <c r="B417" s="247"/>
      <c r="C417" s="248"/>
      <c r="D417" s="241" t="s">
        <v>169</v>
      </c>
      <c r="E417" s="249" t="s">
        <v>1</v>
      </c>
      <c r="F417" s="250" t="s">
        <v>534</v>
      </c>
      <c r="G417" s="248"/>
      <c r="H417" s="251">
        <v>6.673</v>
      </c>
      <c r="I417" s="252"/>
      <c r="J417" s="248"/>
      <c r="K417" s="248"/>
      <c r="L417" s="253"/>
      <c r="M417" s="254"/>
      <c r="N417" s="255"/>
      <c r="O417" s="255"/>
      <c r="P417" s="255"/>
      <c r="Q417" s="255"/>
      <c r="R417" s="255"/>
      <c r="S417" s="255"/>
      <c r="T417" s="256"/>
      <c r="U417" s="13"/>
      <c r="V417" s="13"/>
      <c r="W417" s="13"/>
      <c r="X417" s="13"/>
      <c r="Y417" s="13"/>
      <c r="Z417" s="13"/>
      <c r="AA417" s="13"/>
      <c r="AB417" s="13"/>
      <c r="AC417" s="13"/>
      <c r="AD417" s="13"/>
      <c r="AE417" s="13"/>
      <c r="AT417" s="257" t="s">
        <v>169</v>
      </c>
      <c r="AU417" s="257" t="s">
        <v>85</v>
      </c>
      <c r="AV417" s="13" t="s">
        <v>85</v>
      </c>
      <c r="AW417" s="13" t="s">
        <v>34</v>
      </c>
      <c r="AX417" s="13" t="s">
        <v>77</v>
      </c>
      <c r="AY417" s="257" t="s">
        <v>150</v>
      </c>
    </row>
    <row r="418" s="15" customFormat="1">
      <c r="A418" s="15"/>
      <c r="B418" s="268"/>
      <c r="C418" s="269"/>
      <c r="D418" s="241" t="s">
        <v>169</v>
      </c>
      <c r="E418" s="270" t="s">
        <v>1</v>
      </c>
      <c r="F418" s="271" t="s">
        <v>188</v>
      </c>
      <c r="G418" s="269"/>
      <c r="H418" s="272">
        <v>154.363</v>
      </c>
      <c r="I418" s="273"/>
      <c r="J418" s="269"/>
      <c r="K418" s="269"/>
      <c r="L418" s="274"/>
      <c r="M418" s="275"/>
      <c r="N418" s="276"/>
      <c r="O418" s="276"/>
      <c r="P418" s="276"/>
      <c r="Q418" s="276"/>
      <c r="R418" s="276"/>
      <c r="S418" s="276"/>
      <c r="T418" s="277"/>
      <c r="U418" s="15"/>
      <c r="V418" s="15"/>
      <c r="W418" s="15"/>
      <c r="X418" s="15"/>
      <c r="Y418" s="15"/>
      <c r="Z418" s="15"/>
      <c r="AA418" s="15"/>
      <c r="AB418" s="15"/>
      <c r="AC418" s="15"/>
      <c r="AD418" s="15"/>
      <c r="AE418" s="15"/>
      <c r="AT418" s="278" t="s">
        <v>169</v>
      </c>
      <c r="AU418" s="278" t="s">
        <v>85</v>
      </c>
      <c r="AV418" s="15" t="s">
        <v>157</v>
      </c>
      <c r="AW418" s="15" t="s">
        <v>34</v>
      </c>
      <c r="AX418" s="15" t="s">
        <v>21</v>
      </c>
      <c r="AY418" s="278" t="s">
        <v>150</v>
      </c>
    </row>
    <row r="419" s="2" customFormat="1" ht="24.15" customHeight="1">
      <c r="A419" s="38"/>
      <c r="B419" s="39"/>
      <c r="C419" s="228" t="s">
        <v>549</v>
      </c>
      <c r="D419" s="228" t="s">
        <v>152</v>
      </c>
      <c r="E419" s="229" t="s">
        <v>550</v>
      </c>
      <c r="F419" s="230" t="s">
        <v>551</v>
      </c>
      <c r="G419" s="231" t="s">
        <v>155</v>
      </c>
      <c r="H419" s="232">
        <v>46.079999999999998</v>
      </c>
      <c r="I419" s="233"/>
      <c r="J419" s="234">
        <f>ROUND(I419*H419,2)</f>
        <v>0</v>
      </c>
      <c r="K419" s="230" t="s">
        <v>156</v>
      </c>
      <c r="L419" s="44"/>
      <c r="M419" s="235" t="s">
        <v>1</v>
      </c>
      <c r="N419" s="236" t="s">
        <v>42</v>
      </c>
      <c r="O419" s="91"/>
      <c r="P419" s="237">
        <f>O419*H419</f>
        <v>0</v>
      </c>
      <c r="Q419" s="237">
        <v>0.038850000000000003</v>
      </c>
      <c r="R419" s="237">
        <f>Q419*H419</f>
        <v>1.790208</v>
      </c>
      <c r="S419" s="237">
        <v>0</v>
      </c>
      <c r="T419" s="238">
        <f>S419*H419</f>
        <v>0</v>
      </c>
      <c r="U419" s="38"/>
      <c r="V419" s="38"/>
      <c r="W419" s="38"/>
      <c r="X419" s="38"/>
      <c r="Y419" s="38"/>
      <c r="Z419" s="38"/>
      <c r="AA419" s="38"/>
      <c r="AB419" s="38"/>
      <c r="AC419" s="38"/>
      <c r="AD419" s="38"/>
      <c r="AE419" s="38"/>
      <c r="AR419" s="239" t="s">
        <v>157</v>
      </c>
      <c r="AT419" s="239" t="s">
        <v>152</v>
      </c>
      <c r="AU419" s="239" t="s">
        <v>85</v>
      </c>
      <c r="AY419" s="17" t="s">
        <v>150</v>
      </c>
      <c r="BE419" s="240">
        <f>IF(N419="základní",J419,0)</f>
        <v>0</v>
      </c>
      <c r="BF419" s="240">
        <f>IF(N419="snížená",J419,0)</f>
        <v>0</v>
      </c>
      <c r="BG419" s="240">
        <f>IF(N419="zákl. přenesená",J419,0)</f>
        <v>0</v>
      </c>
      <c r="BH419" s="240">
        <f>IF(N419="sníž. přenesená",J419,0)</f>
        <v>0</v>
      </c>
      <c r="BI419" s="240">
        <f>IF(N419="nulová",J419,0)</f>
        <v>0</v>
      </c>
      <c r="BJ419" s="17" t="s">
        <v>21</v>
      </c>
      <c r="BK419" s="240">
        <f>ROUND(I419*H419,2)</f>
        <v>0</v>
      </c>
      <c r="BL419" s="17" t="s">
        <v>157</v>
      </c>
      <c r="BM419" s="239" t="s">
        <v>552</v>
      </c>
    </row>
    <row r="420" s="2" customFormat="1">
      <c r="A420" s="38"/>
      <c r="B420" s="39"/>
      <c r="C420" s="40"/>
      <c r="D420" s="241" t="s">
        <v>159</v>
      </c>
      <c r="E420" s="40"/>
      <c r="F420" s="242" t="s">
        <v>553</v>
      </c>
      <c r="G420" s="40"/>
      <c r="H420" s="40"/>
      <c r="I420" s="243"/>
      <c r="J420" s="40"/>
      <c r="K420" s="40"/>
      <c r="L420" s="44"/>
      <c r="M420" s="244"/>
      <c r="N420" s="245"/>
      <c r="O420" s="91"/>
      <c r="P420" s="91"/>
      <c r="Q420" s="91"/>
      <c r="R420" s="91"/>
      <c r="S420" s="91"/>
      <c r="T420" s="92"/>
      <c r="U420" s="38"/>
      <c r="V420" s="38"/>
      <c r="W420" s="38"/>
      <c r="X420" s="38"/>
      <c r="Y420" s="38"/>
      <c r="Z420" s="38"/>
      <c r="AA420" s="38"/>
      <c r="AB420" s="38"/>
      <c r="AC420" s="38"/>
      <c r="AD420" s="38"/>
      <c r="AE420" s="38"/>
      <c r="AT420" s="17" t="s">
        <v>159</v>
      </c>
      <c r="AU420" s="17" t="s">
        <v>85</v>
      </c>
    </row>
    <row r="421" s="2" customFormat="1">
      <c r="A421" s="38"/>
      <c r="B421" s="39"/>
      <c r="C421" s="40"/>
      <c r="D421" s="241" t="s">
        <v>161</v>
      </c>
      <c r="E421" s="40"/>
      <c r="F421" s="246" t="s">
        <v>542</v>
      </c>
      <c r="G421" s="40"/>
      <c r="H421" s="40"/>
      <c r="I421" s="243"/>
      <c r="J421" s="40"/>
      <c r="K421" s="40"/>
      <c r="L421" s="44"/>
      <c r="M421" s="244"/>
      <c r="N421" s="245"/>
      <c r="O421" s="91"/>
      <c r="P421" s="91"/>
      <c r="Q421" s="91"/>
      <c r="R421" s="91"/>
      <c r="S421" s="91"/>
      <c r="T421" s="92"/>
      <c r="U421" s="38"/>
      <c r="V421" s="38"/>
      <c r="W421" s="38"/>
      <c r="X421" s="38"/>
      <c r="Y421" s="38"/>
      <c r="Z421" s="38"/>
      <c r="AA421" s="38"/>
      <c r="AB421" s="38"/>
      <c r="AC421" s="38"/>
      <c r="AD421" s="38"/>
      <c r="AE421" s="38"/>
      <c r="AT421" s="17" t="s">
        <v>161</v>
      </c>
      <c r="AU421" s="17" t="s">
        <v>85</v>
      </c>
    </row>
    <row r="422" s="14" customFormat="1">
      <c r="A422" s="14"/>
      <c r="B422" s="258"/>
      <c r="C422" s="259"/>
      <c r="D422" s="241" t="s">
        <v>169</v>
      </c>
      <c r="E422" s="260" t="s">
        <v>1</v>
      </c>
      <c r="F422" s="261" t="s">
        <v>554</v>
      </c>
      <c r="G422" s="259"/>
      <c r="H422" s="260" t="s">
        <v>1</v>
      </c>
      <c r="I422" s="262"/>
      <c r="J422" s="259"/>
      <c r="K422" s="259"/>
      <c r="L422" s="263"/>
      <c r="M422" s="264"/>
      <c r="N422" s="265"/>
      <c r="O422" s="265"/>
      <c r="P422" s="265"/>
      <c r="Q422" s="265"/>
      <c r="R422" s="265"/>
      <c r="S422" s="265"/>
      <c r="T422" s="266"/>
      <c r="U422" s="14"/>
      <c r="V422" s="14"/>
      <c r="W422" s="14"/>
      <c r="X422" s="14"/>
      <c r="Y422" s="14"/>
      <c r="Z422" s="14"/>
      <c r="AA422" s="14"/>
      <c r="AB422" s="14"/>
      <c r="AC422" s="14"/>
      <c r="AD422" s="14"/>
      <c r="AE422" s="14"/>
      <c r="AT422" s="267" t="s">
        <v>169</v>
      </c>
      <c r="AU422" s="267" t="s">
        <v>85</v>
      </c>
      <c r="AV422" s="14" t="s">
        <v>21</v>
      </c>
      <c r="AW422" s="14" t="s">
        <v>34</v>
      </c>
      <c r="AX422" s="14" t="s">
        <v>77</v>
      </c>
      <c r="AY422" s="267" t="s">
        <v>150</v>
      </c>
    </row>
    <row r="423" s="13" customFormat="1">
      <c r="A423" s="13"/>
      <c r="B423" s="247"/>
      <c r="C423" s="248"/>
      <c r="D423" s="241" t="s">
        <v>169</v>
      </c>
      <c r="E423" s="249" t="s">
        <v>1</v>
      </c>
      <c r="F423" s="250" t="s">
        <v>555</v>
      </c>
      <c r="G423" s="248"/>
      <c r="H423" s="251">
        <v>28.16</v>
      </c>
      <c r="I423" s="252"/>
      <c r="J423" s="248"/>
      <c r="K423" s="248"/>
      <c r="L423" s="253"/>
      <c r="M423" s="254"/>
      <c r="N423" s="255"/>
      <c r="O423" s="255"/>
      <c r="P423" s="255"/>
      <c r="Q423" s="255"/>
      <c r="R423" s="255"/>
      <c r="S423" s="255"/>
      <c r="T423" s="256"/>
      <c r="U423" s="13"/>
      <c r="V423" s="13"/>
      <c r="W423" s="13"/>
      <c r="X423" s="13"/>
      <c r="Y423" s="13"/>
      <c r="Z423" s="13"/>
      <c r="AA423" s="13"/>
      <c r="AB423" s="13"/>
      <c r="AC423" s="13"/>
      <c r="AD423" s="13"/>
      <c r="AE423" s="13"/>
      <c r="AT423" s="257" t="s">
        <v>169</v>
      </c>
      <c r="AU423" s="257" t="s">
        <v>85</v>
      </c>
      <c r="AV423" s="13" t="s">
        <v>85</v>
      </c>
      <c r="AW423" s="13" t="s">
        <v>34</v>
      </c>
      <c r="AX423" s="13" t="s">
        <v>77</v>
      </c>
      <c r="AY423" s="257" t="s">
        <v>150</v>
      </c>
    </row>
    <row r="424" s="14" customFormat="1">
      <c r="A424" s="14"/>
      <c r="B424" s="258"/>
      <c r="C424" s="259"/>
      <c r="D424" s="241" t="s">
        <v>169</v>
      </c>
      <c r="E424" s="260" t="s">
        <v>1</v>
      </c>
      <c r="F424" s="261" t="s">
        <v>556</v>
      </c>
      <c r="G424" s="259"/>
      <c r="H424" s="260" t="s">
        <v>1</v>
      </c>
      <c r="I424" s="262"/>
      <c r="J424" s="259"/>
      <c r="K424" s="259"/>
      <c r="L424" s="263"/>
      <c r="M424" s="264"/>
      <c r="N424" s="265"/>
      <c r="O424" s="265"/>
      <c r="P424" s="265"/>
      <c r="Q424" s="265"/>
      <c r="R424" s="265"/>
      <c r="S424" s="265"/>
      <c r="T424" s="266"/>
      <c r="U424" s="14"/>
      <c r="V424" s="14"/>
      <c r="W424" s="14"/>
      <c r="X424" s="14"/>
      <c r="Y424" s="14"/>
      <c r="Z424" s="14"/>
      <c r="AA424" s="14"/>
      <c r="AB424" s="14"/>
      <c r="AC424" s="14"/>
      <c r="AD424" s="14"/>
      <c r="AE424" s="14"/>
      <c r="AT424" s="267" t="s">
        <v>169</v>
      </c>
      <c r="AU424" s="267" t="s">
        <v>85</v>
      </c>
      <c r="AV424" s="14" t="s">
        <v>21</v>
      </c>
      <c r="AW424" s="14" t="s">
        <v>34</v>
      </c>
      <c r="AX424" s="14" t="s">
        <v>77</v>
      </c>
      <c r="AY424" s="267" t="s">
        <v>150</v>
      </c>
    </row>
    <row r="425" s="13" customFormat="1">
      <c r="A425" s="13"/>
      <c r="B425" s="247"/>
      <c r="C425" s="248"/>
      <c r="D425" s="241" t="s">
        <v>169</v>
      </c>
      <c r="E425" s="249" t="s">
        <v>1</v>
      </c>
      <c r="F425" s="250" t="s">
        <v>557</v>
      </c>
      <c r="G425" s="248"/>
      <c r="H425" s="251">
        <v>17.920000000000002</v>
      </c>
      <c r="I425" s="252"/>
      <c r="J425" s="248"/>
      <c r="K425" s="248"/>
      <c r="L425" s="253"/>
      <c r="M425" s="254"/>
      <c r="N425" s="255"/>
      <c r="O425" s="255"/>
      <c r="P425" s="255"/>
      <c r="Q425" s="255"/>
      <c r="R425" s="255"/>
      <c r="S425" s="255"/>
      <c r="T425" s="256"/>
      <c r="U425" s="13"/>
      <c r="V425" s="13"/>
      <c r="W425" s="13"/>
      <c r="X425" s="13"/>
      <c r="Y425" s="13"/>
      <c r="Z425" s="13"/>
      <c r="AA425" s="13"/>
      <c r="AB425" s="13"/>
      <c r="AC425" s="13"/>
      <c r="AD425" s="13"/>
      <c r="AE425" s="13"/>
      <c r="AT425" s="257" t="s">
        <v>169</v>
      </c>
      <c r="AU425" s="257" t="s">
        <v>85</v>
      </c>
      <c r="AV425" s="13" t="s">
        <v>85</v>
      </c>
      <c r="AW425" s="13" t="s">
        <v>34</v>
      </c>
      <c r="AX425" s="13" t="s">
        <v>77</v>
      </c>
      <c r="AY425" s="257" t="s">
        <v>150</v>
      </c>
    </row>
    <row r="426" s="15" customFormat="1">
      <c r="A426" s="15"/>
      <c r="B426" s="268"/>
      <c r="C426" s="269"/>
      <c r="D426" s="241" t="s">
        <v>169</v>
      </c>
      <c r="E426" s="270" t="s">
        <v>1</v>
      </c>
      <c r="F426" s="271" t="s">
        <v>188</v>
      </c>
      <c r="G426" s="269"/>
      <c r="H426" s="272">
        <v>46.079999999999998</v>
      </c>
      <c r="I426" s="273"/>
      <c r="J426" s="269"/>
      <c r="K426" s="269"/>
      <c r="L426" s="274"/>
      <c r="M426" s="275"/>
      <c r="N426" s="276"/>
      <c r="O426" s="276"/>
      <c r="P426" s="276"/>
      <c r="Q426" s="276"/>
      <c r="R426" s="276"/>
      <c r="S426" s="276"/>
      <c r="T426" s="277"/>
      <c r="U426" s="15"/>
      <c r="V426" s="15"/>
      <c r="W426" s="15"/>
      <c r="X426" s="15"/>
      <c r="Y426" s="15"/>
      <c r="Z426" s="15"/>
      <c r="AA426" s="15"/>
      <c r="AB426" s="15"/>
      <c r="AC426" s="15"/>
      <c r="AD426" s="15"/>
      <c r="AE426" s="15"/>
      <c r="AT426" s="278" t="s">
        <v>169</v>
      </c>
      <c r="AU426" s="278" t="s">
        <v>85</v>
      </c>
      <c r="AV426" s="15" t="s">
        <v>157</v>
      </c>
      <c r="AW426" s="15" t="s">
        <v>34</v>
      </c>
      <c r="AX426" s="15" t="s">
        <v>21</v>
      </c>
      <c r="AY426" s="278" t="s">
        <v>150</v>
      </c>
    </row>
    <row r="427" s="2" customFormat="1" ht="24.15" customHeight="1">
      <c r="A427" s="38"/>
      <c r="B427" s="39"/>
      <c r="C427" s="228" t="s">
        <v>558</v>
      </c>
      <c r="D427" s="228" t="s">
        <v>152</v>
      </c>
      <c r="E427" s="229" t="s">
        <v>559</v>
      </c>
      <c r="F427" s="230" t="s">
        <v>560</v>
      </c>
      <c r="G427" s="231" t="s">
        <v>155</v>
      </c>
      <c r="H427" s="232">
        <v>29.34</v>
      </c>
      <c r="I427" s="233"/>
      <c r="J427" s="234">
        <f>ROUND(I427*H427,2)</f>
        <v>0</v>
      </c>
      <c r="K427" s="230" t="s">
        <v>156</v>
      </c>
      <c r="L427" s="44"/>
      <c r="M427" s="235" t="s">
        <v>1</v>
      </c>
      <c r="N427" s="236" t="s">
        <v>42</v>
      </c>
      <c r="O427" s="91"/>
      <c r="P427" s="237">
        <f>O427*H427</f>
        <v>0</v>
      </c>
      <c r="Q427" s="237">
        <v>0.058275</v>
      </c>
      <c r="R427" s="237">
        <f>Q427*H427</f>
        <v>1.7097884999999999</v>
      </c>
      <c r="S427" s="237">
        <v>0</v>
      </c>
      <c r="T427" s="238">
        <f>S427*H427</f>
        <v>0</v>
      </c>
      <c r="U427" s="38"/>
      <c r="V427" s="38"/>
      <c r="W427" s="38"/>
      <c r="X427" s="38"/>
      <c r="Y427" s="38"/>
      <c r="Z427" s="38"/>
      <c r="AA427" s="38"/>
      <c r="AB427" s="38"/>
      <c r="AC427" s="38"/>
      <c r="AD427" s="38"/>
      <c r="AE427" s="38"/>
      <c r="AR427" s="239" t="s">
        <v>157</v>
      </c>
      <c r="AT427" s="239" t="s">
        <v>152</v>
      </c>
      <c r="AU427" s="239" t="s">
        <v>85</v>
      </c>
      <c r="AY427" s="17" t="s">
        <v>150</v>
      </c>
      <c r="BE427" s="240">
        <f>IF(N427="základní",J427,0)</f>
        <v>0</v>
      </c>
      <c r="BF427" s="240">
        <f>IF(N427="snížená",J427,0)</f>
        <v>0</v>
      </c>
      <c r="BG427" s="240">
        <f>IF(N427="zákl. přenesená",J427,0)</f>
        <v>0</v>
      </c>
      <c r="BH427" s="240">
        <f>IF(N427="sníž. přenesená",J427,0)</f>
        <v>0</v>
      </c>
      <c r="BI427" s="240">
        <f>IF(N427="nulová",J427,0)</f>
        <v>0</v>
      </c>
      <c r="BJ427" s="17" t="s">
        <v>21</v>
      </c>
      <c r="BK427" s="240">
        <f>ROUND(I427*H427,2)</f>
        <v>0</v>
      </c>
      <c r="BL427" s="17" t="s">
        <v>157</v>
      </c>
      <c r="BM427" s="239" t="s">
        <v>561</v>
      </c>
    </row>
    <row r="428" s="2" customFormat="1">
      <c r="A428" s="38"/>
      <c r="B428" s="39"/>
      <c r="C428" s="40"/>
      <c r="D428" s="241" t="s">
        <v>159</v>
      </c>
      <c r="E428" s="40"/>
      <c r="F428" s="242" t="s">
        <v>562</v>
      </c>
      <c r="G428" s="40"/>
      <c r="H428" s="40"/>
      <c r="I428" s="243"/>
      <c r="J428" s="40"/>
      <c r="K428" s="40"/>
      <c r="L428" s="44"/>
      <c r="M428" s="244"/>
      <c r="N428" s="245"/>
      <c r="O428" s="91"/>
      <c r="P428" s="91"/>
      <c r="Q428" s="91"/>
      <c r="R428" s="91"/>
      <c r="S428" s="91"/>
      <c r="T428" s="92"/>
      <c r="U428" s="38"/>
      <c r="V428" s="38"/>
      <c r="W428" s="38"/>
      <c r="X428" s="38"/>
      <c r="Y428" s="38"/>
      <c r="Z428" s="38"/>
      <c r="AA428" s="38"/>
      <c r="AB428" s="38"/>
      <c r="AC428" s="38"/>
      <c r="AD428" s="38"/>
      <c r="AE428" s="38"/>
      <c r="AT428" s="17" t="s">
        <v>159</v>
      </c>
      <c r="AU428" s="17" t="s">
        <v>85</v>
      </c>
    </row>
    <row r="429" s="2" customFormat="1">
      <c r="A429" s="38"/>
      <c r="B429" s="39"/>
      <c r="C429" s="40"/>
      <c r="D429" s="241" t="s">
        <v>161</v>
      </c>
      <c r="E429" s="40"/>
      <c r="F429" s="246" t="s">
        <v>542</v>
      </c>
      <c r="G429" s="40"/>
      <c r="H429" s="40"/>
      <c r="I429" s="243"/>
      <c r="J429" s="40"/>
      <c r="K429" s="40"/>
      <c r="L429" s="44"/>
      <c r="M429" s="244"/>
      <c r="N429" s="245"/>
      <c r="O429" s="91"/>
      <c r="P429" s="91"/>
      <c r="Q429" s="91"/>
      <c r="R429" s="91"/>
      <c r="S429" s="91"/>
      <c r="T429" s="92"/>
      <c r="U429" s="38"/>
      <c r="V429" s="38"/>
      <c r="W429" s="38"/>
      <c r="X429" s="38"/>
      <c r="Y429" s="38"/>
      <c r="Z429" s="38"/>
      <c r="AA429" s="38"/>
      <c r="AB429" s="38"/>
      <c r="AC429" s="38"/>
      <c r="AD429" s="38"/>
      <c r="AE429" s="38"/>
      <c r="AT429" s="17" t="s">
        <v>161</v>
      </c>
      <c r="AU429" s="17" t="s">
        <v>85</v>
      </c>
    </row>
    <row r="430" s="14" customFormat="1">
      <c r="A430" s="14"/>
      <c r="B430" s="258"/>
      <c r="C430" s="259"/>
      <c r="D430" s="241" t="s">
        <v>169</v>
      </c>
      <c r="E430" s="260" t="s">
        <v>1</v>
      </c>
      <c r="F430" s="261" t="s">
        <v>563</v>
      </c>
      <c r="G430" s="259"/>
      <c r="H430" s="260" t="s">
        <v>1</v>
      </c>
      <c r="I430" s="262"/>
      <c r="J430" s="259"/>
      <c r="K430" s="259"/>
      <c r="L430" s="263"/>
      <c r="M430" s="264"/>
      <c r="N430" s="265"/>
      <c r="O430" s="265"/>
      <c r="P430" s="265"/>
      <c r="Q430" s="265"/>
      <c r="R430" s="265"/>
      <c r="S430" s="265"/>
      <c r="T430" s="266"/>
      <c r="U430" s="14"/>
      <c r="V430" s="14"/>
      <c r="W430" s="14"/>
      <c r="X430" s="14"/>
      <c r="Y430" s="14"/>
      <c r="Z430" s="14"/>
      <c r="AA430" s="14"/>
      <c r="AB430" s="14"/>
      <c r="AC430" s="14"/>
      <c r="AD430" s="14"/>
      <c r="AE430" s="14"/>
      <c r="AT430" s="267" t="s">
        <v>169</v>
      </c>
      <c r="AU430" s="267" t="s">
        <v>85</v>
      </c>
      <c r="AV430" s="14" t="s">
        <v>21</v>
      </c>
      <c r="AW430" s="14" t="s">
        <v>34</v>
      </c>
      <c r="AX430" s="14" t="s">
        <v>77</v>
      </c>
      <c r="AY430" s="267" t="s">
        <v>150</v>
      </c>
    </row>
    <row r="431" s="13" customFormat="1">
      <c r="A431" s="13"/>
      <c r="B431" s="247"/>
      <c r="C431" s="248"/>
      <c r="D431" s="241" t="s">
        <v>169</v>
      </c>
      <c r="E431" s="249" t="s">
        <v>1</v>
      </c>
      <c r="F431" s="250" t="s">
        <v>564</v>
      </c>
      <c r="G431" s="248"/>
      <c r="H431" s="251">
        <v>14.08</v>
      </c>
      <c r="I431" s="252"/>
      <c r="J431" s="248"/>
      <c r="K431" s="248"/>
      <c r="L431" s="253"/>
      <c r="M431" s="254"/>
      <c r="N431" s="255"/>
      <c r="O431" s="255"/>
      <c r="P431" s="255"/>
      <c r="Q431" s="255"/>
      <c r="R431" s="255"/>
      <c r="S431" s="255"/>
      <c r="T431" s="256"/>
      <c r="U431" s="13"/>
      <c r="V431" s="13"/>
      <c r="W431" s="13"/>
      <c r="X431" s="13"/>
      <c r="Y431" s="13"/>
      <c r="Z431" s="13"/>
      <c r="AA431" s="13"/>
      <c r="AB431" s="13"/>
      <c r="AC431" s="13"/>
      <c r="AD431" s="13"/>
      <c r="AE431" s="13"/>
      <c r="AT431" s="257" t="s">
        <v>169</v>
      </c>
      <c r="AU431" s="257" t="s">
        <v>85</v>
      </c>
      <c r="AV431" s="13" t="s">
        <v>85</v>
      </c>
      <c r="AW431" s="13" t="s">
        <v>34</v>
      </c>
      <c r="AX431" s="13" t="s">
        <v>77</v>
      </c>
      <c r="AY431" s="257" t="s">
        <v>150</v>
      </c>
    </row>
    <row r="432" s="14" customFormat="1">
      <c r="A432" s="14"/>
      <c r="B432" s="258"/>
      <c r="C432" s="259"/>
      <c r="D432" s="241" t="s">
        <v>169</v>
      </c>
      <c r="E432" s="260" t="s">
        <v>1</v>
      </c>
      <c r="F432" s="261" t="s">
        <v>565</v>
      </c>
      <c r="G432" s="259"/>
      <c r="H432" s="260" t="s">
        <v>1</v>
      </c>
      <c r="I432" s="262"/>
      <c r="J432" s="259"/>
      <c r="K432" s="259"/>
      <c r="L432" s="263"/>
      <c r="M432" s="264"/>
      <c r="N432" s="265"/>
      <c r="O432" s="265"/>
      <c r="P432" s="265"/>
      <c r="Q432" s="265"/>
      <c r="R432" s="265"/>
      <c r="S432" s="265"/>
      <c r="T432" s="266"/>
      <c r="U432" s="14"/>
      <c r="V432" s="14"/>
      <c r="W432" s="14"/>
      <c r="X432" s="14"/>
      <c r="Y432" s="14"/>
      <c r="Z432" s="14"/>
      <c r="AA432" s="14"/>
      <c r="AB432" s="14"/>
      <c r="AC432" s="14"/>
      <c r="AD432" s="14"/>
      <c r="AE432" s="14"/>
      <c r="AT432" s="267" t="s">
        <v>169</v>
      </c>
      <c r="AU432" s="267" t="s">
        <v>85</v>
      </c>
      <c r="AV432" s="14" t="s">
        <v>21</v>
      </c>
      <c r="AW432" s="14" t="s">
        <v>34</v>
      </c>
      <c r="AX432" s="14" t="s">
        <v>77</v>
      </c>
      <c r="AY432" s="267" t="s">
        <v>150</v>
      </c>
    </row>
    <row r="433" s="13" customFormat="1">
      <c r="A433" s="13"/>
      <c r="B433" s="247"/>
      <c r="C433" s="248"/>
      <c r="D433" s="241" t="s">
        <v>169</v>
      </c>
      <c r="E433" s="249" t="s">
        <v>1</v>
      </c>
      <c r="F433" s="250" t="s">
        <v>566</v>
      </c>
      <c r="G433" s="248"/>
      <c r="H433" s="251">
        <v>8.9600000000000009</v>
      </c>
      <c r="I433" s="252"/>
      <c r="J433" s="248"/>
      <c r="K433" s="248"/>
      <c r="L433" s="253"/>
      <c r="M433" s="254"/>
      <c r="N433" s="255"/>
      <c r="O433" s="255"/>
      <c r="P433" s="255"/>
      <c r="Q433" s="255"/>
      <c r="R433" s="255"/>
      <c r="S433" s="255"/>
      <c r="T433" s="256"/>
      <c r="U433" s="13"/>
      <c r="V433" s="13"/>
      <c r="W433" s="13"/>
      <c r="X433" s="13"/>
      <c r="Y433" s="13"/>
      <c r="Z433" s="13"/>
      <c r="AA433" s="13"/>
      <c r="AB433" s="13"/>
      <c r="AC433" s="13"/>
      <c r="AD433" s="13"/>
      <c r="AE433" s="13"/>
      <c r="AT433" s="257" t="s">
        <v>169</v>
      </c>
      <c r="AU433" s="257" t="s">
        <v>85</v>
      </c>
      <c r="AV433" s="13" t="s">
        <v>85</v>
      </c>
      <c r="AW433" s="13" t="s">
        <v>34</v>
      </c>
      <c r="AX433" s="13" t="s">
        <v>77</v>
      </c>
      <c r="AY433" s="257" t="s">
        <v>150</v>
      </c>
    </row>
    <row r="434" s="14" customFormat="1">
      <c r="A434" s="14"/>
      <c r="B434" s="258"/>
      <c r="C434" s="259"/>
      <c r="D434" s="241" t="s">
        <v>169</v>
      </c>
      <c r="E434" s="260" t="s">
        <v>1</v>
      </c>
      <c r="F434" s="261" t="s">
        <v>567</v>
      </c>
      <c r="G434" s="259"/>
      <c r="H434" s="260" t="s">
        <v>1</v>
      </c>
      <c r="I434" s="262"/>
      <c r="J434" s="259"/>
      <c r="K434" s="259"/>
      <c r="L434" s="263"/>
      <c r="M434" s="264"/>
      <c r="N434" s="265"/>
      <c r="O434" s="265"/>
      <c r="P434" s="265"/>
      <c r="Q434" s="265"/>
      <c r="R434" s="265"/>
      <c r="S434" s="265"/>
      <c r="T434" s="266"/>
      <c r="U434" s="14"/>
      <c r="V434" s="14"/>
      <c r="W434" s="14"/>
      <c r="X434" s="14"/>
      <c r="Y434" s="14"/>
      <c r="Z434" s="14"/>
      <c r="AA434" s="14"/>
      <c r="AB434" s="14"/>
      <c r="AC434" s="14"/>
      <c r="AD434" s="14"/>
      <c r="AE434" s="14"/>
      <c r="AT434" s="267" t="s">
        <v>169</v>
      </c>
      <c r="AU434" s="267" t="s">
        <v>85</v>
      </c>
      <c r="AV434" s="14" t="s">
        <v>21</v>
      </c>
      <c r="AW434" s="14" t="s">
        <v>34</v>
      </c>
      <c r="AX434" s="14" t="s">
        <v>77</v>
      </c>
      <c r="AY434" s="267" t="s">
        <v>150</v>
      </c>
    </row>
    <row r="435" s="13" customFormat="1">
      <c r="A435" s="13"/>
      <c r="B435" s="247"/>
      <c r="C435" s="248"/>
      <c r="D435" s="241" t="s">
        <v>169</v>
      </c>
      <c r="E435" s="249" t="s">
        <v>1</v>
      </c>
      <c r="F435" s="250" t="s">
        <v>568</v>
      </c>
      <c r="G435" s="248"/>
      <c r="H435" s="251">
        <v>6.2999999999999998</v>
      </c>
      <c r="I435" s="252"/>
      <c r="J435" s="248"/>
      <c r="K435" s="248"/>
      <c r="L435" s="253"/>
      <c r="M435" s="254"/>
      <c r="N435" s="255"/>
      <c r="O435" s="255"/>
      <c r="P435" s="255"/>
      <c r="Q435" s="255"/>
      <c r="R435" s="255"/>
      <c r="S435" s="255"/>
      <c r="T435" s="256"/>
      <c r="U435" s="13"/>
      <c r="V435" s="13"/>
      <c r="W435" s="13"/>
      <c r="X435" s="13"/>
      <c r="Y435" s="13"/>
      <c r="Z435" s="13"/>
      <c r="AA435" s="13"/>
      <c r="AB435" s="13"/>
      <c r="AC435" s="13"/>
      <c r="AD435" s="13"/>
      <c r="AE435" s="13"/>
      <c r="AT435" s="257" t="s">
        <v>169</v>
      </c>
      <c r="AU435" s="257" t="s">
        <v>85</v>
      </c>
      <c r="AV435" s="13" t="s">
        <v>85</v>
      </c>
      <c r="AW435" s="13" t="s">
        <v>34</v>
      </c>
      <c r="AX435" s="13" t="s">
        <v>77</v>
      </c>
      <c r="AY435" s="257" t="s">
        <v>150</v>
      </c>
    </row>
    <row r="436" s="15" customFormat="1">
      <c r="A436" s="15"/>
      <c r="B436" s="268"/>
      <c r="C436" s="269"/>
      <c r="D436" s="241" t="s">
        <v>169</v>
      </c>
      <c r="E436" s="270" t="s">
        <v>1</v>
      </c>
      <c r="F436" s="271" t="s">
        <v>188</v>
      </c>
      <c r="G436" s="269"/>
      <c r="H436" s="272">
        <v>29.34</v>
      </c>
      <c r="I436" s="273"/>
      <c r="J436" s="269"/>
      <c r="K436" s="269"/>
      <c r="L436" s="274"/>
      <c r="M436" s="275"/>
      <c r="N436" s="276"/>
      <c r="O436" s="276"/>
      <c r="P436" s="276"/>
      <c r="Q436" s="276"/>
      <c r="R436" s="276"/>
      <c r="S436" s="276"/>
      <c r="T436" s="277"/>
      <c r="U436" s="15"/>
      <c r="V436" s="15"/>
      <c r="W436" s="15"/>
      <c r="X436" s="15"/>
      <c r="Y436" s="15"/>
      <c r="Z436" s="15"/>
      <c r="AA436" s="15"/>
      <c r="AB436" s="15"/>
      <c r="AC436" s="15"/>
      <c r="AD436" s="15"/>
      <c r="AE436" s="15"/>
      <c r="AT436" s="278" t="s">
        <v>169</v>
      </c>
      <c r="AU436" s="278" t="s">
        <v>85</v>
      </c>
      <c r="AV436" s="15" t="s">
        <v>157</v>
      </c>
      <c r="AW436" s="15" t="s">
        <v>34</v>
      </c>
      <c r="AX436" s="15" t="s">
        <v>21</v>
      </c>
      <c r="AY436" s="278" t="s">
        <v>150</v>
      </c>
    </row>
    <row r="437" s="2" customFormat="1" ht="24.15" customHeight="1">
      <c r="A437" s="38"/>
      <c r="B437" s="39"/>
      <c r="C437" s="228" t="s">
        <v>569</v>
      </c>
      <c r="D437" s="228" t="s">
        <v>152</v>
      </c>
      <c r="E437" s="229" t="s">
        <v>570</v>
      </c>
      <c r="F437" s="230" t="s">
        <v>571</v>
      </c>
      <c r="G437" s="231" t="s">
        <v>155</v>
      </c>
      <c r="H437" s="232">
        <v>23.039999999999999</v>
      </c>
      <c r="I437" s="233"/>
      <c r="J437" s="234">
        <f>ROUND(I437*H437,2)</f>
        <v>0</v>
      </c>
      <c r="K437" s="230" t="s">
        <v>156</v>
      </c>
      <c r="L437" s="44"/>
      <c r="M437" s="235" t="s">
        <v>1</v>
      </c>
      <c r="N437" s="236" t="s">
        <v>42</v>
      </c>
      <c r="O437" s="91"/>
      <c r="P437" s="237">
        <f>O437*H437</f>
        <v>0</v>
      </c>
      <c r="Q437" s="237">
        <v>0.099750000000000005</v>
      </c>
      <c r="R437" s="237">
        <f>Q437*H437</f>
        <v>2.2982399999999998</v>
      </c>
      <c r="S437" s="237">
        <v>0</v>
      </c>
      <c r="T437" s="238">
        <f>S437*H437</f>
        <v>0</v>
      </c>
      <c r="U437" s="38"/>
      <c r="V437" s="38"/>
      <c r="W437" s="38"/>
      <c r="X437" s="38"/>
      <c r="Y437" s="38"/>
      <c r="Z437" s="38"/>
      <c r="AA437" s="38"/>
      <c r="AB437" s="38"/>
      <c r="AC437" s="38"/>
      <c r="AD437" s="38"/>
      <c r="AE437" s="38"/>
      <c r="AR437" s="239" t="s">
        <v>157</v>
      </c>
      <c r="AT437" s="239" t="s">
        <v>152</v>
      </c>
      <c r="AU437" s="239" t="s">
        <v>85</v>
      </c>
      <c r="AY437" s="17" t="s">
        <v>150</v>
      </c>
      <c r="BE437" s="240">
        <f>IF(N437="základní",J437,0)</f>
        <v>0</v>
      </c>
      <c r="BF437" s="240">
        <f>IF(N437="snížená",J437,0)</f>
        <v>0</v>
      </c>
      <c r="BG437" s="240">
        <f>IF(N437="zákl. přenesená",J437,0)</f>
        <v>0</v>
      </c>
      <c r="BH437" s="240">
        <f>IF(N437="sníž. přenesená",J437,0)</f>
        <v>0</v>
      </c>
      <c r="BI437" s="240">
        <f>IF(N437="nulová",J437,0)</f>
        <v>0</v>
      </c>
      <c r="BJ437" s="17" t="s">
        <v>21</v>
      </c>
      <c r="BK437" s="240">
        <f>ROUND(I437*H437,2)</f>
        <v>0</v>
      </c>
      <c r="BL437" s="17" t="s">
        <v>157</v>
      </c>
      <c r="BM437" s="239" t="s">
        <v>572</v>
      </c>
    </row>
    <row r="438" s="2" customFormat="1">
      <c r="A438" s="38"/>
      <c r="B438" s="39"/>
      <c r="C438" s="40"/>
      <c r="D438" s="241" t="s">
        <v>159</v>
      </c>
      <c r="E438" s="40"/>
      <c r="F438" s="242" t="s">
        <v>573</v>
      </c>
      <c r="G438" s="40"/>
      <c r="H438" s="40"/>
      <c r="I438" s="243"/>
      <c r="J438" s="40"/>
      <c r="K438" s="40"/>
      <c r="L438" s="44"/>
      <c r="M438" s="244"/>
      <c r="N438" s="245"/>
      <c r="O438" s="91"/>
      <c r="P438" s="91"/>
      <c r="Q438" s="91"/>
      <c r="R438" s="91"/>
      <c r="S438" s="91"/>
      <c r="T438" s="92"/>
      <c r="U438" s="38"/>
      <c r="V438" s="38"/>
      <c r="W438" s="38"/>
      <c r="X438" s="38"/>
      <c r="Y438" s="38"/>
      <c r="Z438" s="38"/>
      <c r="AA438" s="38"/>
      <c r="AB438" s="38"/>
      <c r="AC438" s="38"/>
      <c r="AD438" s="38"/>
      <c r="AE438" s="38"/>
      <c r="AT438" s="17" t="s">
        <v>159</v>
      </c>
      <c r="AU438" s="17" t="s">
        <v>85</v>
      </c>
    </row>
    <row r="439" s="2" customFormat="1">
      <c r="A439" s="38"/>
      <c r="B439" s="39"/>
      <c r="C439" s="40"/>
      <c r="D439" s="241" t="s">
        <v>161</v>
      </c>
      <c r="E439" s="40"/>
      <c r="F439" s="246" t="s">
        <v>542</v>
      </c>
      <c r="G439" s="40"/>
      <c r="H439" s="40"/>
      <c r="I439" s="243"/>
      <c r="J439" s="40"/>
      <c r="K439" s="40"/>
      <c r="L439" s="44"/>
      <c r="M439" s="244"/>
      <c r="N439" s="245"/>
      <c r="O439" s="91"/>
      <c r="P439" s="91"/>
      <c r="Q439" s="91"/>
      <c r="R439" s="91"/>
      <c r="S439" s="91"/>
      <c r="T439" s="92"/>
      <c r="U439" s="38"/>
      <c r="V439" s="38"/>
      <c r="W439" s="38"/>
      <c r="X439" s="38"/>
      <c r="Y439" s="38"/>
      <c r="Z439" s="38"/>
      <c r="AA439" s="38"/>
      <c r="AB439" s="38"/>
      <c r="AC439" s="38"/>
      <c r="AD439" s="38"/>
      <c r="AE439" s="38"/>
      <c r="AT439" s="17" t="s">
        <v>161</v>
      </c>
      <c r="AU439" s="17" t="s">
        <v>85</v>
      </c>
    </row>
    <row r="440" s="14" customFormat="1">
      <c r="A440" s="14"/>
      <c r="B440" s="258"/>
      <c r="C440" s="259"/>
      <c r="D440" s="241" t="s">
        <v>169</v>
      </c>
      <c r="E440" s="260" t="s">
        <v>1</v>
      </c>
      <c r="F440" s="261" t="s">
        <v>563</v>
      </c>
      <c r="G440" s="259"/>
      <c r="H440" s="260" t="s">
        <v>1</v>
      </c>
      <c r="I440" s="262"/>
      <c r="J440" s="259"/>
      <c r="K440" s="259"/>
      <c r="L440" s="263"/>
      <c r="M440" s="264"/>
      <c r="N440" s="265"/>
      <c r="O440" s="265"/>
      <c r="P440" s="265"/>
      <c r="Q440" s="265"/>
      <c r="R440" s="265"/>
      <c r="S440" s="265"/>
      <c r="T440" s="266"/>
      <c r="U440" s="14"/>
      <c r="V440" s="14"/>
      <c r="W440" s="14"/>
      <c r="X440" s="14"/>
      <c r="Y440" s="14"/>
      <c r="Z440" s="14"/>
      <c r="AA440" s="14"/>
      <c r="AB440" s="14"/>
      <c r="AC440" s="14"/>
      <c r="AD440" s="14"/>
      <c r="AE440" s="14"/>
      <c r="AT440" s="267" t="s">
        <v>169</v>
      </c>
      <c r="AU440" s="267" t="s">
        <v>85</v>
      </c>
      <c r="AV440" s="14" t="s">
        <v>21</v>
      </c>
      <c r="AW440" s="14" t="s">
        <v>34</v>
      </c>
      <c r="AX440" s="14" t="s">
        <v>77</v>
      </c>
      <c r="AY440" s="267" t="s">
        <v>150</v>
      </c>
    </row>
    <row r="441" s="13" customFormat="1">
      <c r="A441" s="13"/>
      <c r="B441" s="247"/>
      <c r="C441" s="248"/>
      <c r="D441" s="241" t="s">
        <v>169</v>
      </c>
      <c r="E441" s="249" t="s">
        <v>1</v>
      </c>
      <c r="F441" s="250" t="s">
        <v>564</v>
      </c>
      <c r="G441" s="248"/>
      <c r="H441" s="251">
        <v>14.08</v>
      </c>
      <c r="I441" s="252"/>
      <c r="J441" s="248"/>
      <c r="K441" s="248"/>
      <c r="L441" s="253"/>
      <c r="M441" s="254"/>
      <c r="N441" s="255"/>
      <c r="O441" s="255"/>
      <c r="P441" s="255"/>
      <c r="Q441" s="255"/>
      <c r="R441" s="255"/>
      <c r="S441" s="255"/>
      <c r="T441" s="256"/>
      <c r="U441" s="13"/>
      <c r="V441" s="13"/>
      <c r="W441" s="13"/>
      <c r="X441" s="13"/>
      <c r="Y441" s="13"/>
      <c r="Z441" s="13"/>
      <c r="AA441" s="13"/>
      <c r="AB441" s="13"/>
      <c r="AC441" s="13"/>
      <c r="AD441" s="13"/>
      <c r="AE441" s="13"/>
      <c r="AT441" s="257" t="s">
        <v>169</v>
      </c>
      <c r="AU441" s="257" t="s">
        <v>85</v>
      </c>
      <c r="AV441" s="13" t="s">
        <v>85</v>
      </c>
      <c r="AW441" s="13" t="s">
        <v>34</v>
      </c>
      <c r="AX441" s="13" t="s">
        <v>77</v>
      </c>
      <c r="AY441" s="257" t="s">
        <v>150</v>
      </c>
    </row>
    <row r="442" s="14" customFormat="1">
      <c r="A442" s="14"/>
      <c r="B442" s="258"/>
      <c r="C442" s="259"/>
      <c r="D442" s="241" t="s">
        <v>169</v>
      </c>
      <c r="E442" s="260" t="s">
        <v>1</v>
      </c>
      <c r="F442" s="261" t="s">
        <v>565</v>
      </c>
      <c r="G442" s="259"/>
      <c r="H442" s="260" t="s">
        <v>1</v>
      </c>
      <c r="I442" s="262"/>
      <c r="J442" s="259"/>
      <c r="K442" s="259"/>
      <c r="L442" s="263"/>
      <c r="M442" s="264"/>
      <c r="N442" s="265"/>
      <c r="O442" s="265"/>
      <c r="P442" s="265"/>
      <c r="Q442" s="265"/>
      <c r="R442" s="265"/>
      <c r="S442" s="265"/>
      <c r="T442" s="266"/>
      <c r="U442" s="14"/>
      <c r="V442" s="14"/>
      <c r="W442" s="14"/>
      <c r="X442" s="14"/>
      <c r="Y442" s="14"/>
      <c r="Z442" s="14"/>
      <c r="AA442" s="14"/>
      <c r="AB442" s="14"/>
      <c r="AC442" s="14"/>
      <c r="AD442" s="14"/>
      <c r="AE442" s="14"/>
      <c r="AT442" s="267" t="s">
        <v>169</v>
      </c>
      <c r="AU442" s="267" t="s">
        <v>85</v>
      </c>
      <c r="AV442" s="14" t="s">
        <v>21</v>
      </c>
      <c r="AW442" s="14" t="s">
        <v>34</v>
      </c>
      <c r="AX442" s="14" t="s">
        <v>77</v>
      </c>
      <c r="AY442" s="267" t="s">
        <v>150</v>
      </c>
    </row>
    <row r="443" s="13" customFormat="1">
      <c r="A443" s="13"/>
      <c r="B443" s="247"/>
      <c r="C443" s="248"/>
      <c r="D443" s="241" t="s">
        <v>169</v>
      </c>
      <c r="E443" s="249" t="s">
        <v>1</v>
      </c>
      <c r="F443" s="250" t="s">
        <v>566</v>
      </c>
      <c r="G443" s="248"/>
      <c r="H443" s="251">
        <v>8.9600000000000009</v>
      </c>
      <c r="I443" s="252"/>
      <c r="J443" s="248"/>
      <c r="K443" s="248"/>
      <c r="L443" s="253"/>
      <c r="M443" s="254"/>
      <c r="N443" s="255"/>
      <c r="O443" s="255"/>
      <c r="P443" s="255"/>
      <c r="Q443" s="255"/>
      <c r="R443" s="255"/>
      <c r="S443" s="255"/>
      <c r="T443" s="256"/>
      <c r="U443" s="13"/>
      <c r="V443" s="13"/>
      <c r="W443" s="13"/>
      <c r="X443" s="13"/>
      <c r="Y443" s="13"/>
      <c r="Z443" s="13"/>
      <c r="AA443" s="13"/>
      <c r="AB443" s="13"/>
      <c r="AC443" s="13"/>
      <c r="AD443" s="13"/>
      <c r="AE443" s="13"/>
      <c r="AT443" s="257" t="s">
        <v>169</v>
      </c>
      <c r="AU443" s="257" t="s">
        <v>85</v>
      </c>
      <c r="AV443" s="13" t="s">
        <v>85</v>
      </c>
      <c r="AW443" s="13" t="s">
        <v>34</v>
      </c>
      <c r="AX443" s="13" t="s">
        <v>77</v>
      </c>
      <c r="AY443" s="257" t="s">
        <v>150</v>
      </c>
    </row>
    <row r="444" s="15" customFormat="1">
      <c r="A444" s="15"/>
      <c r="B444" s="268"/>
      <c r="C444" s="269"/>
      <c r="D444" s="241" t="s">
        <v>169</v>
      </c>
      <c r="E444" s="270" t="s">
        <v>1</v>
      </c>
      <c r="F444" s="271" t="s">
        <v>188</v>
      </c>
      <c r="G444" s="269"/>
      <c r="H444" s="272">
        <v>23.039999999999999</v>
      </c>
      <c r="I444" s="273"/>
      <c r="J444" s="269"/>
      <c r="K444" s="269"/>
      <c r="L444" s="274"/>
      <c r="M444" s="275"/>
      <c r="N444" s="276"/>
      <c r="O444" s="276"/>
      <c r="P444" s="276"/>
      <c r="Q444" s="276"/>
      <c r="R444" s="276"/>
      <c r="S444" s="276"/>
      <c r="T444" s="277"/>
      <c r="U444" s="15"/>
      <c r="V444" s="15"/>
      <c r="W444" s="15"/>
      <c r="X444" s="15"/>
      <c r="Y444" s="15"/>
      <c r="Z444" s="15"/>
      <c r="AA444" s="15"/>
      <c r="AB444" s="15"/>
      <c r="AC444" s="15"/>
      <c r="AD444" s="15"/>
      <c r="AE444" s="15"/>
      <c r="AT444" s="278" t="s">
        <v>169</v>
      </c>
      <c r="AU444" s="278" t="s">
        <v>85</v>
      </c>
      <c r="AV444" s="15" t="s">
        <v>157</v>
      </c>
      <c r="AW444" s="15" t="s">
        <v>34</v>
      </c>
      <c r="AX444" s="15" t="s">
        <v>21</v>
      </c>
      <c r="AY444" s="278" t="s">
        <v>150</v>
      </c>
    </row>
    <row r="445" s="2" customFormat="1" ht="24.15" customHeight="1">
      <c r="A445" s="38"/>
      <c r="B445" s="39"/>
      <c r="C445" s="228" t="s">
        <v>574</v>
      </c>
      <c r="D445" s="228" t="s">
        <v>152</v>
      </c>
      <c r="E445" s="229" t="s">
        <v>575</v>
      </c>
      <c r="F445" s="230" t="s">
        <v>576</v>
      </c>
      <c r="G445" s="231" t="s">
        <v>155</v>
      </c>
      <c r="H445" s="232">
        <v>44.799999999999997</v>
      </c>
      <c r="I445" s="233"/>
      <c r="J445" s="234">
        <f>ROUND(I445*H445,2)</f>
        <v>0</v>
      </c>
      <c r="K445" s="230" t="s">
        <v>156</v>
      </c>
      <c r="L445" s="44"/>
      <c r="M445" s="235" t="s">
        <v>1</v>
      </c>
      <c r="N445" s="236" t="s">
        <v>42</v>
      </c>
      <c r="O445" s="91"/>
      <c r="P445" s="237">
        <f>O445*H445</f>
        <v>0</v>
      </c>
      <c r="Q445" s="237">
        <v>0.019425000000000001</v>
      </c>
      <c r="R445" s="237">
        <f>Q445*H445</f>
        <v>0.87024000000000001</v>
      </c>
      <c r="S445" s="237">
        <v>0</v>
      </c>
      <c r="T445" s="238">
        <f>S445*H445</f>
        <v>0</v>
      </c>
      <c r="U445" s="38"/>
      <c r="V445" s="38"/>
      <c r="W445" s="38"/>
      <c r="X445" s="38"/>
      <c r="Y445" s="38"/>
      <c r="Z445" s="38"/>
      <c r="AA445" s="38"/>
      <c r="AB445" s="38"/>
      <c r="AC445" s="38"/>
      <c r="AD445" s="38"/>
      <c r="AE445" s="38"/>
      <c r="AR445" s="239" t="s">
        <v>157</v>
      </c>
      <c r="AT445" s="239" t="s">
        <v>152</v>
      </c>
      <c r="AU445" s="239" t="s">
        <v>85</v>
      </c>
      <c r="AY445" s="17" t="s">
        <v>150</v>
      </c>
      <c r="BE445" s="240">
        <f>IF(N445="základní",J445,0)</f>
        <v>0</v>
      </c>
      <c r="BF445" s="240">
        <f>IF(N445="snížená",J445,0)</f>
        <v>0</v>
      </c>
      <c r="BG445" s="240">
        <f>IF(N445="zákl. přenesená",J445,0)</f>
        <v>0</v>
      </c>
      <c r="BH445" s="240">
        <f>IF(N445="sníž. přenesená",J445,0)</f>
        <v>0</v>
      </c>
      <c r="BI445" s="240">
        <f>IF(N445="nulová",J445,0)</f>
        <v>0</v>
      </c>
      <c r="BJ445" s="17" t="s">
        <v>21</v>
      </c>
      <c r="BK445" s="240">
        <f>ROUND(I445*H445,2)</f>
        <v>0</v>
      </c>
      <c r="BL445" s="17" t="s">
        <v>157</v>
      </c>
      <c r="BM445" s="239" t="s">
        <v>577</v>
      </c>
    </row>
    <row r="446" s="2" customFormat="1">
      <c r="A446" s="38"/>
      <c r="B446" s="39"/>
      <c r="C446" s="40"/>
      <c r="D446" s="241" t="s">
        <v>159</v>
      </c>
      <c r="E446" s="40"/>
      <c r="F446" s="242" t="s">
        <v>578</v>
      </c>
      <c r="G446" s="40"/>
      <c r="H446" s="40"/>
      <c r="I446" s="243"/>
      <c r="J446" s="40"/>
      <c r="K446" s="40"/>
      <c r="L446" s="44"/>
      <c r="M446" s="244"/>
      <c r="N446" s="245"/>
      <c r="O446" s="91"/>
      <c r="P446" s="91"/>
      <c r="Q446" s="91"/>
      <c r="R446" s="91"/>
      <c r="S446" s="91"/>
      <c r="T446" s="92"/>
      <c r="U446" s="38"/>
      <c r="V446" s="38"/>
      <c r="W446" s="38"/>
      <c r="X446" s="38"/>
      <c r="Y446" s="38"/>
      <c r="Z446" s="38"/>
      <c r="AA446" s="38"/>
      <c r="AB446" s="38"/>
      <c r="AC446" s="38"/>
      <c r="AD446" s="38"/>
      <c r="AE446" s="38"/>
      <c r="AT446" s="17" t="s">
        <v>159</v>
      </c>
      <c r="AU446" s="17" t="s">
        <v>85</v>
      </c>
    </row>
    <row r="447" s="2" customFormat="1">
      <c r="A447" s="38"/>
      <c r="B447" s="39"/>
      <c r="C447" s="40"/>
      <c r="D447" s="241" t="s">
        <v>161</v>
      </c>
      <c r="E447" s="40"/>
      <c r="F447" s="246" t="s">
        <v>542</v>
      </c>
      <c r="G447" s="40"/>
      <c r="H447" s="40"/>
      <c r="I447" s="243"/>
      <c r="J447" s="40"/>
      <c r="K447" s="40"/>
      <c r="L447" s="44"/>
      <c r="M447" s="244"/>
      <c r="N447" s="245"/>
      <c r="O447" s="91"/>
      <c r="P447" s="91"/>
      <c r="Q447" s="91"/>
      <c r="R447" s="91"/>
      <c r="S447" s="91"/>
      <c r="T447" s="92"/>
      <c r="U447" s="38"/>
      <c r="V447" s="38"/>
      <c r="W447" s="38"/>
      <c r="X447" s="38"/>
      <c r="Y447" s="38"/>
      <c r="Z447" s="38"/>
      <c r="AA447" s="38"/>
      <c r="AB447" s="38"/>
      <c r="AC447" s="38"/>
      <c r="AD447" s="38"/>
      <c r="AE447" s="38"/>
      <c r="AT447" s="17" t="s">
        <v>161</v>
      </c>
      <c r="AU447" s="17" t="s">
        <v>85</v>
      </c>
    </row>
    <row r="448" s="14" customFormat="1">
      <c r="A448" s="14"/>
      <c r="B448" s="258"/>
      <c r="C448" s="259"/>
      <c r="D448" s="241" t="s">
        <v>169</v>
      </c>
      <c r="E448" s="260" t="s">
        <v>1</v>
      </c>
      <c r="F448" s="261" t="s">
        <v>579</v>
      </c>
      <c r="G448" s="259"/>
      <c r="H448" s="260" t="s">
        <v>1</v>
      </c>
      <c r="I448" s="262"/>
      <c r="J448" s="259"/>
      <c r="K448" s="259"/>
      <c r="L448" s="263"/>
      <c r="M448" s="264"/>
      <c r="N448" s="265"/>
      <c r="O448" s="265"/>
      <c r="P448" s="265"/>
      <c r="Q448" s="265"/>
      <c r="R448" s="265"/>
      <c r="S448" s="265"/>
      <c r="T448" s="266"/>
      <c r="U448" s="14"/>
      <c r="V448" s="14"/>
      <c r="W448" s="14"/>
      <c r="X448" s="14"/>
      <c r="Y448" s="14"/>
      <c r="Z448" s="14"/>
      <c r="AA448" s="14"/>
      <c r="AB448" s="14"/>
      <c r="AC448" s="14"/>
      <c r="AD448" s="14"/>
      <c r="AE448" s="14"/>
      <c r="AT448" s="267" t="s">
        <v>169</v>
      </c>
      <c r="AU448" s="267" t="s">
        <v>85</v>
      </c>
      <c r="AV448" s="14" t="s">
        <v>21</v>
      </c>
      <c r="AW448" s="14" t="s">
        <v>34</v>
      </c>
      <c r="AX448" s="14" t="s">
        <v>77</v>
      </c>
      <c r="AY448" s="267" t="s">
        <v>150</v>
      </c>
    </row>
    <row r="449" s="13" customFormat="1">
      <c r="A449" s="13"/>
      <c r="B449" s="247"/>
      <c r="C449" s="248"/>
      <c r="D449" s="241" t="s">
        <v>169</v>
      </c>
      <c r="E449" s="249" t="s">
        <v>1</v>
      </c>
      <c r="F449" s="250" t="s">
        <v>580</v>
      </c>
      <c r="G449" s="248"/>
      <c r="H449" s="251">
        <v>44.799999999999997</v>
      </c>
      <c r="I449" s="252"/>
      <c r="J449" s="248"/>
      <c r="K449" s="248"/>
      <c r="L449" s="253"/>
      <c r="M449" s="254"/>
      <c r="N449" s="255"/>
      <c r="O449" s="255"/>
      <c r="P449" s="255"/>
      <c r="Q449" s="255"/>
      <c r="R449" s="255"/>
      <c r="S449" s="255"/>
      <c r="T449" s="256"/>
      <c r="U449" s="13"/>
      <c r="V449" s="13"/>
      <c r="W449" s="13"/>
      <c r="X449" s="13"/>
      <c r="Y449" s="13"/>
      <c r="Z449" s="13"/>
      <c r="AA449" s="13"/>
      <c r="AB449" s="13"/>
      <c r="AC449" s="13"/>
      <c r="AD449" s="13"/>
      <c r="AE449" s="13"/>
      <c r="AT449" s="257" t="s">
        <v>169</v>
      </c>
      <c r="AU449" s="257" t="s">
        <v>85</v>
      </c>
      <c r="AV449" s="13" t="s">
        <v>85</v>
      </c>
      <c r="AW449" s="13" t="s">
        <v>34</v>
      </c>
      <c r="AX449" s="13" t="s">
        <v>77</v>
      </c>
      <c r="AY449" s="257" t="s">
        <v>150</v>
      </c>
    </row>
    <row r="450" s="15" customFormat="1">
      <c r="A450" s="15"/>
      <c r="B450" s="268"/>
      <c r="C450" s="269"/>
      <c r="D450" s="241" t="s">
        <v>169</v>
      </c>
      <c r="E450" s="270" t="s">
        <v>1</v>
      </c>
      <c r="F450" s="271" t="s">
        <v>188</v>
      </c>
      <c r="G450" s="269"/>
      <c r="H450" s="272">
        <v>44.799999999999997</v>
      </c>
      <c r="I450" s="273"/>
      <c r="J450" s="269"/>
      <c r="K450" s="269"/>
      <c r="L450" s="274"/>
      <c r="M450" s="275"/>
      <c r="N450" s="276"/>
      <c r="O450" s="276"/>
      <c r="P450" s="276"/>
      <c r="Q450" s="276"/>
      <c r="R450" s="276"/>
      <c r="S450" s="276"/>
      <c r="T450" s="277"/>
      <c r="U450" s="15"/>
      <c r="V450" s="15"/>
      <c r="W450" s="15"/>
      <c r="X450" s="15"/>
      <c r="Y450" s="15"/>
      <c r="Z450" s="15"/>
      <c r="AA450" s="15"/>
      <c r="AB450" s="15"/>
      <c r="AC450" s="15"/>
      <c r="AD450" s="15"/>
      <c r="AE450" s="15"/>
      <c r="AT450" s="278" t="s">
        <v>169</v>
      </c>
      <c r="AU450" s="278" t="s">
        <v>85</v>
      </c>
      <c r="AV450" s="15" t="s">
        <v>157</v>
      </c>
      <c r="AW450" s="15" t="s">
        <v>34</v>
      </c>
      <c r="AX450" s="15" t="s">
        <v>21</v>
      </c>
      <c r="AY450" s="278" t="s">
        <v>150</v>
      </c>
    </row>
    <row r="451" s="2" customFormat="1" ht="24.15" customHeight="1">
      <c r="A451" s="38"/>
      <c r="B451" s="39"/>
      <c r="C451" s="228" t="s">
        <v>581</v>
      </c>
      <c r="D451" s="228" t="s">
        <v>152</v>
      </c>
      <c r="E451" s="229" t="s">
        <v>582</v>
      </c>
      <c r="F451" s="230" t="s">
        <v>583</v>
      </c>
      <c r="G451" s="231" t="s">
        <v>155</v>
      </c>
      <c r="H451" s="232">
        <v>44.799999999999997</v>
      </c>
      <c r="I451" s="233"/>
      <c r="J451" s="234">
        <f>ROUND(I451*H451,2)</f>
        <v>0</v>
      </c>
      <c r="K451" s="230" t="s">
        <v>156</v>
      </c>
      <c r="L451" s="44"/>
      <c r="M451" s="235" t="s">
        <v>1</v>
      </c>
      <c r="N451" s="236" t="s">
        <v>42</v>
      </c>
      <c r="O451" s="91"/>
      <c r="P451" s="237">
        <f>O451*H451</f>
        <v>0</v>
      </c>
      <c r="Q451" s="237">
        <v>0.038850000000000003</v>
      </c>
      <c r="R451" s="237">
        <f>Q451*H451</f>
        <v>1.74048</v>
      </c>
      <c r="S451" s="237">
        <v>0</v>
      </c>
      <c r="T451" s="238">
        <f>S451*H451</f>
        <v>0</v>
      </c>
      <c r="U451" s="38"/>
      <c r="V451" s="38"/>
      <c r="W451" s="38"/>
      <c r="X451" s="38"/>
      <c r="Y451" s="38"/>
      <c r="Z451" s="38"/>
      <c r="AA451" s="38"/>
      <c r="AB451" s="38"/>
      <c r="AC451" s="38"/>
      <c r="AD451" s="38"/>
      <c r="AE451" s="38"/>
      <c r="AR451" s="239" t="s">
        <v>157</v>
      </c>
      <c r="AT451" s="239" t="s">
        <v>152</v>
      </c>
      <c r="AU451" s="239" t="s">
        <v>85</v>
      </c>
      <c r="AY451" s="17" t="s">
        <v>150</v>
      </c>
      <c r="BE451" s="240">
        <f>IF(N451="základní",J451,0)</f>
        <v>0</v>
      </c>
      <c r="BF451" s="240">
        <f>IF(N451="snížená",J451,0)</f>
        <v>0</v>
      </c>
      <c r="BG451" s="240">
        <f>IF(N451="zákl. přenesená",J451,0)</f>
        <v>0</v>
      </c>
      <c r="BH451" s="240">
        <f>IF(N451="sníž. přenesená",J451,0)</f>
        <v>0</v>
      </c>
      <c r="BI451" s="240">
        <f>IF(N451="nulová",J451,0)</f>
        <v>0</v>
      </c>
      <c r="BJ451" s="17" t="s">
        <v>21</v>
      </c>
      <c r="BK451" s="240">
        <f>ROUND(I451*H451,2)</f>
        <v>0</v>
      </c>
      <c r="BL451" s="17" t="s">
        <v>157</v>
      </c>
      <c r="BM451" s="239" t="s">
        <v>584</v>
      </c>
    </row>
    <row r="452" s="2" customFormat="1">
      <c r="A452" s="38"/>
      <c r="B452" s="39"/>
      <c r="C452" s="40"/>
      <c r="D452" s="241" t="s">
        <v>159</v>
      </c>
      <c r="E452" s="40"/>
      <c r="F452" s="242" t="s">
        <v>585</v>
      </c>
      <c r="G452" s="40"/>
      <c r="H452" s="40"/>
      <c r="I452" s="243"/>
      <c r="J452" s="40"/>
      <c r="K452" s="40"/>
      <c r="L452" s="44"/>
      <c r="M452" s="244"/>
      <c r="N452" s="245"/>
      <c r="O452" s="91"/>
      <c r="P452" s="91"/>
      <c r="Q452" s="91"/>
      <c r="R452" s="91"/>
      <c r="S452" s="91"/>
      <c r="T452" s="92"/>
      <c r="U452" s="38"/>
      <c r="V452" s="38"/>
      <c r="W452" s="38"/>
      <c r="X452" s="38"/>
      <c r="Y452" s="38"/>
      <c r="Z452" s="38"/>
      <c r="AA452" s="38"/>
      <c r="AB452" s="38"/>
      <c r="AC452" s="38"/>
      <c r="AD452" s="38"/>
      <c r="AE452" s="38"/>
      <c r="AT452" s="17" t="s">
        <v>159</v>
      </c>
      <c r="AU452" s="17" t="s">
        <v>85</v>
      </c>
    </row>
    <row r="453" s="2" customFormat="1">
      <c r="A453" s="38"/>
      <c r="B453" s="39"/>
      <c r="C453" s="40"/>
      <c r="D453" s="241" t="s">
        <v>161</v>
      </c>
      <c r="E453" s="40"/>
      <c r="F453" s="246" t="s">
        <v>542</v>
      </c>
      <c r="G453" s="40"/>
      <c r="H453" s="40"/>
      <c r="I453" s="243"/>
      <c r="J453" s="40"/>
      <c r="K453" s="40"/>
      <c r="L453" s="44"/>
      <c r="M453" s="244"/>
      <c r="N453" s="245"/>
      <c r="O453" s="91"/>
      <c r="P453" s="91"/>
      <c r="Q453" s="91"/>
      <c r="R453" s="91"/>
      <c r="S453" s="91"/>
      <c r="T453" s="92"/>
      <c r="U453" s="38"/>
      <c r="V453" s="38"/>
      <c r="W453" s="38"/>
      <c r="X453" s="38"/>
      <c r="Y453" s="38"/>
      <c r="Z453" s="38"/>
      <c r="AA453" s="38"/>
      <c r="AB453" s="38"/>
      <c r="AC453" s="38"/>
      <c r="AD453" s="38"/>
      <c r="AE453" s="38"/>
      <c r="AT453" s="17" t="s">
        <v>161</v>
      </c>
      <c r="AU453" s="17" t="s">
        <v>85</v>
      </c>
    </row>
    <row r="454" s="14" customFormat="1">
      <c r="A454" s="14"/>
      <c r="B454" s="258"/>
      <c r="C454" s="259"/>
      <c r="D454" s="241" t="s">
        <v>169</v>
      </c>
      <c r="E454" s="260" t="s">
        <v>1</v>
      </c>
      <c r="F454" s="261" t="s">
        <v>579</v>
      </c>
      <c r="G454" s="259"/>
      <c r="H454" s="260" t="s">
        <v>1</v>
      </c>
      <c r="I454" s="262"/>
      <c r="J454" s="259"/>
      <c r="K454" s="259"/>
      <c r="L454" s="263"/>
      <c r="M454" s="264"/>
      <c r="N454" s="265"/>
      <c r="O454" s="265"/>
      <c r="P454" s="265"/>
      <c r="Q454" s="265"/>
      <c r="R454" s="265"/>
      <c r="S454" s="265"/>
      <c r="T454" s="266"/>
      <c r="U454" s="14"/>
      <c r="V454" s="14"/>
      <c r="W454" s="14"/>
      <c r="X454" s="14"/>
      <c r="Y454" s="14"/>
      <c r="Z454" s="14"/>
      <c r="AA454" s="14"/>
      <c r="AB454" s="14"/>
      <c r="AC454" s="14"/>
      <c r="AD454" s="14"/>
      <c r="AE454" s="14"/>
      <c r="AT454" s="267" t="s">
        <v>169</v>
      </c>
      <c r="AU454" s="267" t="s">
        <v>85</v>
      </c>
      <c r="AV454" s="14" t="s">
        <v>21</v>
      </c>
      <c r="AW454" s="14" t="s">
        <v>34</v>
      </c>
      <c r="AX454" s="14" t="s">
        <v>77</v>
      </c>
      <c r="AY454" s="267" t="s">
        <v>150</v>
      </c>
    </row>
    <row r="455" s="13" customFormat="1">
      <c r="A455" s="13"/>
      <c r="B455" s="247"/>
      <c r="C455" s="248"/>
      <c r="D455" s="241" t="s">
        <v>169</v>
      </c>
      <c r="E455" s="249" t="s">
        <v>1</v>
      </c>
      <c r="F455" s="250" t="s">
        <v>580</v>
      </c>
      <c r="G455" s="248"/>
      <c r="H455" s="251">
        <v>44.799999999999997</v>
      </c>
      <c r="I455" s="252"/>
      <c r="J455" s="248"/>
      <c r="K455" s="248"/>
      <c r="L455" s="253"/>
      <c r="M455" s="254"/>
      <c r="N455" s="255"/>
      <c r="O455" s="255"/>
      <c r="P455" s="255"/>
      <c r="Q455" s="255"/>
      <c r="R455" s="255"/>
      <c r="S455" s="255"/>
      <c r="T455" s="256"/>
      <c r="U455" s="13"/>
      <c r="V455" s="13"/>
      <c r="W455" s="13"/>
      <c r="X455" s="13"/>
      <c r="Y455" s="13"/>
      <c r="Z455" s="13"/>
      <c r="AA455" s="13"/>
      <c r="AB455" s="13"/>
      <c r="AC455" s="13"/>
      <c r="AD455" s="13"/>
      <c r="AE455" s="13"/>
      <c r="AT455" s="257" t="s">
        <v>169</v>
      </c>
      <c r="AU455" s="257" t="s">
        <v>85</v>
      </c>
      <c r="AV455" s="13" t="s">
        <v>85</v>
      </c>
      <c r="AW455" s="13" t="s">
        <v>34</v>
      </c>
      <c r="AX455" s="13" t="s">
        <v>77</v>
      </c>
      <c r="AY455" s="257" t="s">
        <v>150</v>
      </c>
    </row>
    <row r="456" s="15" customFormat="1">
      <c r="A456" s="15"/>
      <c r="B456" s="268"/>
      <c r="C456" s="269"/>
      <c r="D456" s="241" t="s">
        <v>169</v>
      </c>
      <c r="E456" s="270" t="s">
        <v>1</v>
      </c>
      <c r="F456" s="271" t="s">
        <v>188</v>
      </c>
      <c r="G456" s="269"/>
      <c r="H456" s="272">
        <v>44.799999999999997</v>
      </c>
      <c r="I456" s="273"/>
      <c r="J456" s="269"/>
      <c r="K456" s="269"/>
      <c r="L456" s="274"/>
      <c r="M456" s="275"/>
      <c r="N456" s="276"/>
      <c r="O456" s="276"/>
      <c r="P456" s="276"/>
      <c r="Q456" s="276"/>
      <c r="R456" s="276"/>
      <c r="S456" s="276"/>
      <c r="T456" s="277"/>
      <c r="U456" s="15"/>
      <c r="V456" s="15"/>
      <c r="W456" s="15"/>
      <c r="X456" s="15"/>
      <c r="Y456" s="15"/>
      <c r="Z456" s="15"/>
      <c r="AA456" s="15"/>
      <c r="AB456" s="15"/>
      <c r="AC456" s="15"/>
      <c r="AD456" s="15"/>
      <c r="AE456" s="15"/>
      <c r="AT456" s="278" t="s">
        <v>169</v>
      </c>
      <c r="AU456" s="278" t="s">
        <v>85</v>
      </c>
      <c r="AV456" s="15" t="s">
        <v>157</v>
      </c>
      <c r="AW456" s="15" t="s">
        <v>34</v>
      </c>
      <c r="AX456" s="15" t="s">
        <v>21</v>
      </c>
      <c r="AY456" s="278" t="s">
        <v>150</v>
      </c>
    </row>
    <row r="457" s="2" customFormat="1" ht="24.15" customHeight="1">
      <c r="A457" s="38"/>
      <c r="B457" s="39"/>
      <c r="C457" s="228" t="s">
        <v>586</v>
      </c>
      <c r="D457" s="228" t="s">
        <v>152</v>
      </c>
      <c r="E457" s="229" t="s">
        <v>587</v>
      </c>
      <c r="F457" s="230" t="s">
        <v>588</v>
      </c>
      <c r="G457" s="231" t="s">
        <v>155</v>
      </c>
      <c r="H457" s="232">
        <v>22.399999999999999</v>
      </c>
      <c r="I457" s="233"/>
      <c r="J457" s="234">
        <f>ROUND(I457*H457,2)</f>
        <v>0</v>
      </c>
      <c r="K457" s="230" t="s">
        <v>156</v>
      </c>
      <c r="L457" s="44"/>
      <c r="M457" s="235" t="s">
        <v>1</v>
      </c>
      <c r="N457" s="236" t="s">
        <v>42</v>
      </c>
      <c r="O457" s="91"/>
      <c r="P457" s="237">
        <f>O457*H457</f>
        <v>0</v>
      </c>
      <c r="Q457" s="237">
        <v>0.058275</v>
      </c>
      <c r="R457" s="237">
        <f>Q457*H457</f>
        <v>1.3053599999999999</v>
      </c>
      <c r="S457" s="237">
        <v>0</v>
      </c>
      <c r="T457" s="238">
        <f>S457*H457</f>
        <v>0</v>
      </c>
      <c r="U457" s="38"/>
      <c r="V457" s="38"/>
      <c r="W457" s="38"/>
      <c r="X457" s="38"/>
      <c r="Y457" s="38"/>
      <c r="Z457" s="38"/>
      <c r="AA457" s="38"/>
      <c r="AB457" s="38"/>
      <c r="AC457" s="38"/>
      <c r="AD457" s="38"/>
      <c r="AE457" s="38"/>
      <c r="AR457" s="239" t="s">
        <v>157</v>
      </c>
      <c r="AT457" s="239" t="s">
        <v>152</v>
      </c>
      <c r="AU457" s="239" t="s">
        <v>85</v>
      </c>
      <c r="AY457" s="17" t="s">
        <v>150</v>
      </c>
      <c r="BE457" s="240">
        <f>IF(N457="základní",J457,0)</f>
        <v>0</v>
      </c>
      <c r="BF457" s="240">
        <f>IF(N457="snížená",J457,0)</f>
        <v>0</v>
      </c>
      <c r="BG457" s="240">
        <f>IF(N457="zákl. přenesená",J457,0)</f>
        <v>0</v>
      </c>
      <c r="BH457" s="240">
        <f>IF(N457="sníž. přenesená",J457,0)</f>
        <v>0</v>
      </c>
      <c r="BI457" s="240">
        <f>IF(N457="nulová",J457,0)</f>
        <v>0</v>
      </c>
      <c r="BJ457" s="17" t="s">
        <v>21</v>
      </c>
      <c r="BK457" s="240">
        <f>ROUND(I457*H457,2)</f>
        <v>0</v>
      </c>
      <c r="BL457" s="17" t="s">
        <v>157</v>
      </c>
      <c r="BM457" s="239" t="s">
        <v>589</v>
      </c>
    </row>
    <row r="458" s="2" customFormat="1">
      <c r="A458" s="38"/>
      <c r="B458" s="39"/>
      <c r="C458" s="40"/>
      <c r="D458" s="241" t="s">
        <v>159</v>
      </c>
      <c r="E458" s="40"/>
      <c r="F458" s="242" t="s">
        <v>590</v>
      </c>
      <c r="G458" s="40"/>
      <c r="H458" s="40"/>
      <c r="I458" s="243"/>
      <c r="J458" s="40"/>
      <c r="K458" s="40"/>
      <c r="L458" s="44"/>
      <c r="M458" s="244"/>
      <c r="N458" s="245"/>
      <c r="O458" s="91"/>
      <c r="P458" s="91"/>
      <c r="Q458" s="91"/>
      <c r="R458" s="91"/>
      <c r="S458" s="91"/>
      <c r="T458" s="92"/>
      <c r="U458" s="38"/>
      <c r="V458" s="38"/>
      <c r="W458" s="38"/>
      <c r="X458" s="38"/>
      <c r="Y458" s="38"/>
      <c r="Z458" s="38"/>
      <c r="AA458" s="38"/>
      <c r="AB458" s="38"/>
      <c r="AC458" s="38"/>
      <c r="AD458" s="38"/>
      <c r="AE458" s="38"/>
      <c r="AT458" s="17" t="s">
        <v>159</v>
      </c>
      <c r="AU458" s="17" t="s">
        <v>85</v>
      </c>
    </row>
    <row r="459" s="2" customFormat="1">
      <c r="A459" s="38"/>
      <c r="B459" s="39"/>
      <c r="C459" s="40"/>
      <c r="D459" s="241" t="s">
        <v>161</v>
      </c>
      <c r="E459" s="40"/>
      <c r="F459" s="246" t="s">
        <v>542</v>
      </c>
      <c r="G459" s="40"/>
      <c r="H459" s="40"/>
      <c r="I459" s="243"/>
      <c r="J459" s="40"/>
      <c r="K459" s="40"/>
      <c r="L459" s="44"/>
      <c r="M459" s="244"/>
      <c r="N459" s="245"/>
      <c r="O459" s="91"/>
      <c r="P459" s="91"/>
      <c r="Q459" s="91"/>
      <c r="R459" s="91"/>
      <c r="S459" s="91"/>
      <c r="T459" s="92"/>
      <c r="U459" s="38"/>
      <c r="V459" s="38"/>
      <c r="W459" s="38"/>
      <c r="X459" s="38"/>
      <c r="Y459" s="38"/>
      <c r="Z459" s="38"/>
      <c r="AA459" s="38"/>
      <c r="AB459" s="38"/>
      <c r="AC459" s="38"/>
      <c r="AD459" s="38"/>
      <c r="AE459" s="38"/>
      <c r="AT459" s="17" t="s">
        <v>161</v>
      </c>
      <c r="AU459" s="17" t="s">
        <v>85</v>
      </c>
    </row>
    <row r="460" s="14" customFormat="1">
      <c r="A460" s="14"/>
      <c r="B460" s="258"/>
      <c r="C460" s="259"/>
      <c r="D460" s="241" t="s">
        <v>169</v>
      </c>
      <c r="E460" s="260" t="s">
        <v>1</v>
      </c>
      <c r="F460" s="261" t="s">
        <v>591</v>
      </c>
      <c r="G460" s="259"/>
      <c r="H460" s="260" t="s">
        <v>1</v>
      </c>
      <c r="I460" s="262"/>
      <c r="J460" s="259"/>
      <c r="K460" s="259"/>
      <c r="L460" s="263"/>
      <c r="M460" s="264"/>
      <c r="N460" s="265"/>
      <c r="O460" s="265"/>
      <c r="P460" s="265"/>
      <c r="Q460" s="265"/>
      <c r="R460" s="265"/>
      <c r="S460" s="265"/>
      <c r="T460" s="266"/>
      <c r="U460" s="14"/>
      <c r="V460" s="14"/>
      <c r="W460" s="14"/>
      <c r="X460" s="14"/>
      <c r="Y460" s="14"/>
      <c r="Z460" s="14"/>
      <c r="AA460" s="14"/>
      <c r="AB460" s="14"/>
      <c r="AC460" s="14"/>
      <c r="AD460" s="14"/>
      <c r="AE460" s="14"/>
      <c r="AT460" s="267" t="s">
        <v>169</v>
      </c>
      <c r="AU460" s="267" t="s">
        <v>85</v>
      </c>
      <c r="AV460" s="14" t="s">
        <v>21</v>
      </c>
      <c r="AW460" s="14" t="s">
        <v>34</v>
      </c>
      <c r="AX460" s="14" t="s">
        <v>77</v>
      </c>
      <c r="AY460" s="267" t="s">
        <v>150</v>
      </c>
    </row>
    <row r="461" s="13" customFormat="1">
      <c r="A461" s="13"/>
      <c r="B461" s="247"/>
      <c r="C461" s="248"/>
      <c r="D461" s="241" t="s">
        <v>169</v>
      </c>
      <c r="E461" s="249" t="s">
        <v>1</v>
      </c>
      <c r="F461" s="250" t="s">
        <v>592</v>
      </c>
      <c r="G461" s="248"/>
      <c r="H461" s="251">
        <v>22.399999999999999</v>
      </c>
      <c r="I461" s="252"/>
      <c r="J461" s="248"/>
      <c r="K461" s="248"/>
      <c r="L461" s="253"/>
      <c r="M461" s="254"/>
      <c r="N461" s="255"/>
      <c r="O461" s="255"/>
      <c r="P461" s="255"/>
      <c r="Q461" s="255"/>
      <c r="R461" s="255"/>
      <c r="S461" s="255"/>
      <c r="T461" s="256"/>
      <c r="U461" s="13"/>
      <c r="V461" s="13"/>
      <c r="W461" s="13"/>
      <c r="X461" s="13"/>
      <c r="Y461" s="13"/>
      <c r="Z461" s="13"/>
      <c r="AA461" s="13"/>
      <c r="AB461" s="13"/>
      <c r="AC461" s="13"/>
      <c r="AD461" s="13"/>
      <c r="AE461" s="13"/>
      <c r="AT461" s="257" t="s">
        <v>169</v>
      </c>
      <c r="AU461" s="257" t="s">
        <v>85</v>
      </c>
      <c r="AV461" s="13" t="s">
        <v>85</v>
      </c>
      <c r="AW461" s="13" t="s">
        <v>34</v>
      </c>
      <c r="AX461" s="13" t="s">
        <v>77</v>
      </c>
      <c r="AY461" s="257" t="s">
        <v>150</v>
      </c>
    </row>
    <row r="462" s="15" customFormat="1">
      <c r="A462" s="15"/>
      <c r="B462" s="268"/>
      <c r="C462" s="269"/>
      <c r="D462" s="241" t="s">
        <v>169</v>
      </c>
      <c r="E462" s="270" t="s">
        <v>1</v>
      </c>
      <c r="F462" s="271" t="s">
        <v>188</v>
      </c>
      <c r="G462" s="269"/>
      <c r="H462" s="272">
        <v>22.399999999999999</v>
      </c>
      <c r="I462" s="273"/>
      <c r="J462" s="269"/>
      <c r="K462" s="269"/>
      <c r="L462" s="274"/>
      <c r="M462" s="275"/>
      <c r="N462" s="276"/>
      <c r="O462" s="276"/>
      <c r="P462" s="276"/>
      <c r="Q462" s="276"/>
      <c r="R462" s="276"/>
      <c r="S462" s="276"/>
      <c r="T462" s="277"/>
      <c r="U462" s="15"/>
      <c r="V462" s="15"/>
      <c r="W462" s="15"/>
      <c r="X462" s="15"/>
      <c r="Y462" s="15"/>
      <c r="Z462" s="15"/>
      <c r="AA462" s="15"/>
      <c r="AB462" s="15"/>
      <c r="AC462" s="15"/>
      <c r="AD462" s="15"/>
      <c r="AE462" s="15"/>
      <c r="AT462" s="278" t="s">
        <v>169</v>
      </c>
      <c r="AU462" s="278" t="s">
        <v>85</v>
      </c>
      <c r="AV462" s="15" t="s">
        <v>157</v>
      </c>
      <c r="AW462" s="15" t="s">
        <v>34</v>
      </c>
      <c r="AX462" s="15" t="s">
        <v>21</v>
      </c>
      <c r="AY462" s="278" t="s">
        <v>150</v>
      </c>
    </row>
    <row r="463" s="2" customFormat="1" ht="24.15" customHeight="1">
      <c r="A463" s="38"/>
      <c r="B463" s="39"/>
      <c r="C463" s="228" t="s">
        <v>593</v>
      </c>
      <c r="D463" s="228" t="s">
        <v>152</v>
      </c>
      <c r="E463" s="229" t="s">
        <v>594</v>
      </c>
      <c r="F463" s="230" t="s">
        <v>595</v>
      </c>
      <c r="G463" s="231" t="s">
        <v>155</v>
      </c>
      <c r="H463" s="232">
        <v>106.24</v>
      </c>
      <c r="I463" s="233"/>
      <c r="J463" s="234">
        <f>ROUND(I463*H463,2)</f>
        <v>0</v>
      </c>
      <c r="K463" s="230" t="s">
        <v>156</v>
      </c>
      <c r="L463" s="44"/>
      <c r="M463" s="235" t="s">
        <v>1</v>
      </c>
      <c r="N463" s="236" t="s">
        <v>42</v>
      </c>
      <c r="O463" s="91"/>
      <c r="P463" s="237">
        <f>O463*H463</f>
        <v>0</v>
      </c>
      <c r="Q463" s="237">
        <v>0.019949999999999999</v>
      </c>
      <c r="R463" s="237">
        <f>Q463*H463</f>
        <v>2.1194879999999996</v>
      </c>
      <c r="S463" s="237">
        <v>0</v>
      </c>
      <c r="T463" s="238">
        <f>S463*H463</f>
        <v>0</v>
      </c>
      <c r="U463" s="38"/>
      <c r="V463" s="38"/>
      <c r="W463" s="38"/>
      <c r="X463" s="38"/>
      <c r="Y463" s="38"/>
      <c r="Z463" s="38"/>
      <c r="AA463" s="38"/>
      <c r="AB463" s="38"/>
      <c r="AC463" s="38"/>
      <c r="AD463" s="38"/>
      <c r="AE463" s="38"/>
      <c r="AR463" s="239" t="s">
        <v>157</v>
      </c>
      <c r="AT463" s="239" t="s">
        <v>152</v>
      </c>
      <c r="AU463" s="239" t="s">
        <v>85</v>
      </c>
      <c r="AY463" s="17" t="s">
        <v>150</v>
      </c>
      <c r="BE463" s="240">
        <f>IF(N463="základní",J463,0)</f>
        <v>0</v>
      </c>
      <c r="BF463" s="240">
        <f>IF(N463="snížená",J463,0)</f>
        <v>0</v>
      </c>
      <c r="BG463" s="240">
        <f>IF(N463="zákl. přenesená",J463,0)</f>
        <v>0</v>
      </c>
      <c r="BH463" s="240">
        <f>IF(N463="sníž. přenesená",J463,0)</f>
        <v>0</v>
      </c>
      <c r="BI463" s="240">
        <f>IF(N463="nulová",J463,0)</f>
        <v>0</v>
      </c>
      <c r="BJ463" s="17" t="s">
        <v>21</v>
      </c>
      <c r="BK463" s="240">
        <f>ROUND(I463*H463,2)</f>
        <v>0</v>
      </c>
      <c r="BL463" s="17" t="s">
        <v>157</v>
      </c>
      <c r="BM463" s="239" t="s">
        <v>596</v>
      </c>
    </row>
    <row r="464" s="2" customFormat="1">
      <c r="A464" s="38"/>
      <c r="B464" s="39"/>
      <c r="C464" s="40"/>
      <c r="D464" s="241" t="s">
        <v>159</v>
      </c>
      <c r="E464" s="40"/>
      <c r="F464" s="242" t="s">
        <v>597</v>
      </c>
      <c r="G464" s="40"/>
      <c r="H464" s="40"/>
      <c r="I464" s="243"/>
      <c r="J464" s="40"/>
      <c r="K464" s="40"/>
      <c r="L464" s="44"/>
      <c r="M464" s="244"/>
      <c r="N464" s="245"/>
      <c r="O464" s="91"/>
      <c r="P464" s="91"/>
      <c r="Q464" s="91"/>
      <c r="R464" s="91"/>
      <c r="S464" s="91"/>
      <c r="T464" s="92"/>
      <c r="U464" s="38"/>
      <c r="V464" s="38"/>
      <c r="W464" s="38"/>
      <c r="X464" s="38"/>
      <c r="Y464" s="38"/>
      <c r="Z464" s="38"/>
      <c r="AA464" s="38"/>
      <c r="AB464" s="38"/>
      <c r="AC464" s="38"/>
      <c r="AD464" s="38"/>
      <c r="AE464" s="38"/>
      <c r="AT464" s="17" t="s">
        <v>159</v>
      </c>
      <c r="AU464" s="17" t="s">
        <v>85</v>
      </c>
    </row>
    <row r="465" s="2" customFormat="1">
      <c r="A465" s="38"/>
      <c r="B465" s="39"/>
      <c r="C465" s="40"/>
      <c r="D465" s="241" t="s">
        <v>161</v>
      </c>
      <c r="E465" s="40"/>
      <c r="F465" s="246" t="s">
        <v>542</v>
      </c>
      <c r="G465" s="40"/>
      <c r="H465" s="40"/>
      <c r="I465" s="243"/>
      <c r="J465" s="40"/>
      <c r="K465" s="40"/>
      <c r="L465" s="44"/>
      <c r="M465" s="244"/>
      <c r="N465" s="245"/>
      <c r="O465" s="91"/>
      <c r="P465" s="91"/>
      <c r="Q465" s="91"/>
      <c r="R465" s="91"/>
      <c r="S465" s="91"/>
      <c r="T465" s="92"/>
      <c r="U465" s="38"/>
      <c r="V465" s="38"/>
      <c r="W465" s="38"/>
      <c r="X465" s="38"/>
      <c r="Y465" s="38"/>
      <c r="Z465" s="38"/>
      <c r="AA465" s="38"/>
      <c r="AB465" s="38"/>
      <c r="AC465" s="38"/>
      <c r="AD465" s="38"/>
      <c r="AE465" s="38"/>
      <c r="AT465" s="17" t="s">
        <v>161</v>
      </c>
      <c r="AU465" s="17" t="s">
        <v>85</v>
      </c>
    </row>
    <row r="466" s="14" customFormat="1">
      <c r="A466" s="14"/>
      <c r="B466" s="258"/>
      <c r="C466" s="259"/>
      <c r="D466" s="241" t="s">
        <v>169</v>
      </c>
      <c r="E466" s="260" t="s">
        <v>1</v>
      </c>
      <c r="F466" s="261" t="s">
        <v>598</v>
      </c>
      <c r="G466" s="259"/>
      <c r="H466" s="260" t="s">
        <v>1</v>
      </c>
      <c r="I466" s="262"/>
      <c r="J466" s="259"/>
      <c r="K466" s="259"/>
      <c r="L466" s="263"/>
      <c r="M466" s="264"/>
      <c r="N466" s="265"/>
      <c r="O466" s="265"/>
      <c r="P466" s="265"/>
      <c r="Q466" s="265"/>
      <c r="R466" s="265"/>
      <c r="S466" s="265"/>
      <c r="T466" s="266"/>
      <c r="U466" s="14"/>
      <c r="V466" s="14"/>
      <c r="W466" s="14"/>
      <c r="X466" s="14"/>
      <c r="Y466" s="14"/>
      <c r="Z466" s="14"/>
      <c r="AA466" s="14"/>
      <c r="AB466" s="14"/>
      <c r="AC466" s="14"/>
      <c r="AD466" s="14"/>
      <c r="AE466" s="14"/>
      <c r="AT466" s="267" t="s">
        <v>169</v>
      </c>
      <c r="AU466" s="267" t="s">
        <v>85</v>
      </c>
      <c r="AV466" s="14" t="s">
        <v>21</v>
      </c>
      <c r="AW466" s="14" t="s">
        <v>34</v>
      </c>
      <c r="AX466" s="14" t="s">
        <v>77</v>
      </c>
      <c r="AY466" s="267" t="s">
        <v>150</v>
      </c>
    </row>
    <row r="467" s="13" customFormat="1">
      <c r="A467" s="13"/>
      <c r="B467" s="247"/>
      <c r="C467" s="248"/>
      <c r="D467" s="241" t="s">
        <v>169</v>
      </c>
      <c r="E467" s="249" t="s">
        <v>1</v>
      </c>
      <c r="F467" s="250" t="s">
        <v>599</v>
      </c>
      <c r="G467" s="248"/>
      <c r="H467" s="251">
        <v>106.24</v>
      </c>
      <c r="I467" s="252"/>
      <c r="J467" s="248"/>
      <c r="K467" s="248"/>
      <c r="L467" s="253"/>
      <c r="M467" s="254"/>
      <c r="N467" s="255"/>
      <c r="O467" s="255"/>
      <c r="P467" s="255"/>
      <c r="Q467" s="255"/>
      <c r="R467" s="255"/>
      <c r="S467" s="255"/>
      <c r="T467" s="256"/>
      <c r="U467" s="13"/>
      <c r="V467" s="13"/>
      <c r="W467" s="13"/>
      <c r="X467" s="13"/>
      <c r="Y467" s="13"/>
      <c r="Z467" s="13"/>
      <c r="AA467" s="13"/>
      <c r="AB467" s="13"/>
      <c r="AC467" s="13"/>
      <c r="AD467" s="13"/>
      <c r="AE467" s="13"/>
      <c r="AT467" s="257" t="s">
        <v>169</v>
      </c>
      <c r="AU467" s="257" t="s">
        <v>85</v>
      </c>
      <c r="AV467" s="13" t="s">
        <v>85</v>
      </c>
      <c r="AW467" s="13" t="s">
        <v>34</v>
      </c>
      <c r="AX467" s="13" t="s">
        <v>77</v>
      </c>
      <c r="AY467" s="257" t="s">
        <v>150</v>
      </c>
    </row>
    <row r="468" s="15" customFormat="1">
      <c r="A468" s="15"/>
      <c r="B468" s="268"/>
      <c r="C468" s="269"/>
      <c r="D468" s="241" t="s">
        <v>169</v>
      </c>
      <c r="E468" s="270" t="s">
        <v>1</v>
      </c>
      <c r="F468" s="271" t="s">
        <v>188</v>
      </c>
      <c r="G468" s="269"/>
      <c r="H468" s="272">
        <v>106.24</v>
      </c>
      <c r="I468" s="273"/>
      <c r="J468" s="269"/>
      <c r="K468" s="269"/>
      <c r="L468" s="274"/>
      <c r="M468" s="275"/>
      <c r="N468" s="276"/>
      <c r="O468" s="276"/>
      <c r="P468" s="276"/>
      <c r="Q468" s="276"/>
      <c r="R468" s="276"/>
      <c r="S468" s="276"/>
      <c r="T468" s="277"/>
      <c r="U468" s="15"/>
      <c r="V468" s="15"/>
      <c r="W468" s="15"/>
      <c r="X468" s="15"/>
      <c r="Y468" s="15"/>
      <c r="Z468" s="15"/>
      <c r="AA468" s="15"/>
      <c r="AB468" s="15"/>
      <c r="AC468" s="15"/>
      <c r="AD468" s="15"/>
      <c r="AE468" s="15"/>
      <c r="AT468" s="278" t="s">
        <v>169</v>
      </c>
      <c r="AU468" s="278" t="s">
        <v>85</v>
      </c>
      <c r="AV468" s="15" t="s">
        <v>157</v>
      </c>
      <c r="AW468" s="15" t="s">
        <v>34</v>
      </c>
      <c r="AX468" s="15" t="s">
        <v>21</v>
      </c>
      <c r="AY468" s="278" t="s">
        <v>150</v>
      </c>
    </row>
    <row r="469" s="2" customFormat="1" ht="24.15" customHeight="1">
      <c r="A469" s="38"/>
      <c r="B469" s="39"/>
      <c r="C469" s="228" t="s">
        <v>600</v>
      </c>
      <c r="D469" s="228" t="s">
        <v>152</v>
      </c>
      <c r="E469" s="229" t="s">
        <v>601</v>
      </c>
      <c r="F469" s="230" t="s">
        <v>602</v>
      </c>
      <c r="G469" s="231" t="s">
        <v>155</v>
      </c>
      <c r="H469" s="232">
        <v>630.423</v>
      </c>
      <c r="I469" s="233"/>
      <c r="J469" s="234">
        <f>ROUND(I469*H469,2)</f>
        <v>0</v>
      </c>
      <c r="K469" s="230" t="s">
        <v>156</v>
      </c>
      <c r="L469" s="44"/>
      <c r="M469" s="235" t="s">
        <v>1</v>
      </c>
      <c r="N469" s="236" t="s">
        <v>42</v>
      </c>
      <c r="O469" s="91"/>
      <c r="P469" s="237">
        <f>O469*H469</f>
        <v>0</v>
      </c>
      <c r="Q469" s="237">
        <v>0.00158</v>
      </c>
      <c r="R469" s="237">
        <f>Q469*H469</f>
        <v>0.99606834</v>
      </c>
      <c r="S469" s="237">
        <v>0</v>
      </c>
      <c r="T469" s="238">
        <f>S469*H469</f>
        <v>0</v>
      </c>
      <c r="U469" s="38"/>
      <c r="V469" s="38"/>
      <c r="W469" s="38"/>
      <c r="X469" s="38"/>
      <c r="Y469" s="38"/>
      <c r="Z469" s="38"/>
      <c r="AA469" s="38"/>
      <c r="AB469" s="38"/>
      <c r="AC469" s="38"/>
      <c r="AD469" s="38"/>
      <c r="AE469" s="38"/>
      <c r="AR469" s="239" t="s">
        <v>157</v>
      </c>
      <c r="AT469" s="239" t="s">
        <v>152</v>
      </c>
      <c r="AU469" s="239" t="s">
        <v>85</v>
      </c>
      <c r="AY469" s="17" t="s">
        <v>150</v>
      </c>
      <c r="BE469" s="240">
        <f>IF(N469="základní",J469,0)</f>
        <v>0</v>
      </c>
      <c r="BF469" s="240">
        <f>IF(N469="snížená",J469,0)</f>
        <v>0</v>
      </c>
      <c r="BG469" s="240">
        <f>IF(N469="zákl. přenesená",J469,0)</f>
        <v>0</v>
      </c>
      <c r="BH469" s="240">
        <f>IF(N469="sníž. přenesená",J469,0)</f>
        <v>0</v>
      </c>
      <c r="BI469" s="240">
        <f>IF(N469="nulová",J469,0)</f>
        <v>0</v>
      </c>
      <c r="BJ469" s="17" t="s">
        <v>21</v>
      </c>
      <c r="BK469" s="240">
        <f>ROUND(I469*H469,2)</f>
        <v>0</v>
      </c>
      <c r="BL469" s="17" t="s">
        <v>157</v>
      </c>
      <c r="BM469" s="239" t="s">
        <v>603</v>
      </c>
    </row>
    <row r="470" s="2" customFormat="1">
      <c r="A470" s="38"/>
      <c r="B470" s="39"/>
      <c r="C470" s="40"/>
      <c r="D470" s="241" t="s">
        <v>159</v>
      </c>
      <c r="E470" s="40"/>
      <c r="F470" s="242" t="s">
        <v>604</v>
      </c>
      <c r="G470" s="40"/>
      <c r="H470" s="40"/>
      <c r="I470" s="243"/>
      <c r="J470" s="40"/>
      <c r="K470" s="40"/>
      <c r="L470" s="44"/>
      <c r="M470" s="244"/>
      <c r="N470" s="245"/>
      <c r="O470" s="91"/>
      <c r="P470" s="91"/>
      <c r="Q470" s="91"/>
      <c r="R470" s="91"/>
      <c r="S470" s="91"/>
      <c r="T470" s="92"/>
      <c r="U470" s="38"/>
      <c r="V470" s="38"/>
      <c r="W470" s="38"/>
      <c r="X470" s="38"/>
      <c r="Y470" s="38"/>
      <c r="Z470" s="38"/>
      <c r="AA470" s="38"/>
      <c r="AB470" s="38"/>
      <c r="AC470" s="38"/>
      <c r="AD470" s="38"/>
      <c r="AE470" s="38"/>
      <c r="AT470" s="17" t="s">
        <v>159</v>
      </c>
      <c r="AU470" s="17" t="s">
        <v>85</v>
      </c>
    </row>
    <row r="471" s="14" customFormat="1">
      <c r="A471" s="14"/>
      <c r="B471" s="258"/>
      <c r="C471" s="259"/>
      <c r="D471" s="241" t="s">
        <v>169</v>
      </c>
      <c r="E471" s="260" t="s">
        <v>1</v>
      </c>
      <c r="F471" s="261" t="s">
        <v>527</v>
      </c>
      <c r="G471" s="259"/>
      <c r="H471" s="260" t="s">
        <v>1</v>
      </c>
      <c r="I471" s="262"/>
      <c r="J471" s="259"/>
      <c r="K471" s="259"/>
      <c r="L471" s="263"/>
      <c r="M471" s="264"/>
      <c r="N471" s="265"/>
      <c r="O471" s="265"/>
      <c r="P471" s="265"/>
      <c r="Q471" s="265"/>
      <c r="R471" s="265"/>
      <c r="S471" s="265"/>
      <c r="T471" s="266"/>
      <c r="U471" s="14"/>
      <c r="V471" s="14"/>
      <c r="W471" s="14"/>
      <c r="X471" s="14"/>
      <c r="Y471" s="14"/>
      <c r="Z471" s="14"/>
      <c r="AA471" s="14"/>
      <c r="AB471" s="14"/>
      <c r="AC471" s="14"/>
      <c r="AD471" s="14"/>
      <c r="AE471" s="14"/>
      <c r="AT471" s="267" t="s">
        <v>169</v>
      </c>
      <c r="AU471" s="267" t="s">
        <v>85</v>
      </c>
      <c r="AV471" s="14" t="s">
        <v>21</v>
      </c>
      <c r="AW471" s="14" t="s">
        <v>34</v>
      </c>
      <c r="AX471" s="14" t="s">
        <v>77</v>
      </c>
      <c r="AY471" s="267" t="s">
        <v>150</v>
      </c>
    </row>
    <row r="472" s="13" customFormat="1">
      <c r="A472" s="13"/>
      <c r="B472" s="247"/>
      <c r="C472" s="248"/>
      <c r="D472" s="241" t="s">
        <v>169</v>
      </c>
      <c r="E472" s="249" t="s">
        <v>1</v>
      </c>
      <c r="F472" s="250" t="s">
        <v>528</v>
      </c>
      <c r="G472" s="248"/>
      <c r="H472" s="251">
        <v>140.80000000000001</v>
      </c>
      <c r="I472" s="252"/>
      <c r="J472" s="248"/>
      <c r="K472" s="248"/>
      <c r="L472" s="253"/>
      <c r="M472" s="254"/>
      <c r="N472" s="255"/>
      <c r="O472" s="255"/>
      <c r="P472" s="255"/>
      <c r="Q472" s="255"/>
      <c r="R472" s="255"/>
      <c r="S472" s="255"/>
      <c r="T472" s="256"/>
      <c r="U472" s="13"/>
      <c r="V472" s="13"/>
      <c r="W472" s="13"/>
      <c r="X472" s="13"/>
      <c r="Y472" s="13"/>
      <c r="Z472" s="13"/>
      <c r="AA472" s="13"/>
      <c r="AB472" s="13"/>
      <c r="AC472" s="13"/>
      <c r="AD472" s="13"/>
      <c r="AE472" s="13"/>
      <c r="AT472" s="257" t="s">
        <v>169</v>
      </c>
      <c r="AU472" s="257" t="s">
        <v>85</v>
      </c>
      <c r="AV472" s="13" t="s">
        <v>85</v>
      </c>
      <c r="AW472" s="13" t="s">
        <v>34</v>
      </c>
      <c r="AX472" s="13" t="s">
        <v>77</v>
      </c>
      <c r="AY472" s="257" t="s">
        <v>150</v>
      </c>
    </row>
    <row r="473" s="14" customFormat="1">
      <c r="A473" s="14"/>
      <c r="B473" s="258"/>
      <c r="C473" s="259"/>
      <c r="D473" s="241" t="s">
        <v>169</v>
      </c>
      <c r="E473" s="260" t="s">
        <v>1</v>
      </c>
      <c r="F473" s="261" t="s">
        <v>529</v>
      </c>
      <c r="G473" s="259"/>
      <c r="H473" s="260" t="s">
        <v>1</v>
      </c>
      <c r="I473" s="262"/>
      <c r="J473" s="259"/>
      <c r="K473" s="259"/>
      <c r="L473" s="263"/>
      <c r="M473" s="264"/>
      <c r="N473" s="265"/>
      <c r="O473" s="265"/>
      <c r="P473" s="265"/>
      <c r="Q473" s="265"/>
      <c r="R473" s="265"/>
      <c r="S473" s="265"/>
      <c r="T473" s="266"/>
      <c r="U473" s="14"/>
      <c r="V473" s="14"/>
      <c r="W473" s="14"/>
      <c r="X473" s="14"/>
      <c r="Y473" s="14"/>
      <c r="Z473" s="14"/>
      <c r="AA473" s="14"/>
      <c r="AB473" s="14"/>
      <c r="AC473" s="14"/>
      <c r="AD473" s="14"/>
      <c r="AE473" s="14"/>
      <c r="AT473" s="267" t="s">
        <v>169</v>
      </c>
      <c r="AU473" s="267" t="s">
        <v>85</v>
      </c>
      <c r="AV473" s="14" t="s">
        <v>21</v>
      </c>
      <c r="AW473" s="14" t="s">
        <v>34</v>
      </c>
      <c r="AX473" s="14" t="s">
        <v>77</v>
      </c>
      <c r="AY473" s="267" t="s">
        <v>150</v>
      </c>
    </row>
    <row r="474" s="13" customFormat="1">
      <c r="A474" s="13"/>
      <c r="B474" s="247"/>
      <c r="C474" s="248"/>
      <c r="D474" s="241" t="s">
        <v>169</v>
      </c>
      <c r="E474" s="249" t="s">
        <v>1</v>
      </c>
      <c r="F474" s="250" t="s">
        <v>530</v>
      </c>
      <c r="G474" s="248"/>
      <c r="H474" s="251">
        <v>89.599999999999994</v>
      </c>
      <c r="I474" s="252"/>
      <c r="J474" s="248"/>
      <c r="K474" s="248"/>
      <c r="L474" s="253"/>
      <c r="M474" s="254"/>
      <c r="N474" s="255"/>
      <c r="O474" s="255"/>
      <c r="P474" s="255"/>
      <c r="Q474" s="255"/>
      <c r="R474" s="255"/>
      <c r="S474" s="255"/>
      <c r="T474" s="256"/>
      <c r="U474" s="13"/>
      <c r="V474" s="13"/>
      <c r="W474" s="13"/>
      <c r="X474" s="13"/>
      <c r="Y474" s="13"/>
      <c r="Z474" s="13"/>
      <c r="AA474" s="13"/>
      <c r="AB474" s="13"/>
      <c r="AC474" s="13"/>
      <c r="AD474" s="13"/>
      <c r="AE474" s="13"/>
      <c r="AT474" s="257" t="s">
        <v>169</v>
      </c>
      <c r="AU474" s="257" t="s">
        <v>85</v>
      </c>
      <c r="AV474" s="13" t="s">
        <v>85</v>
      </c>
      <c r="AW474" s="13" t="s">
        <v>34</v>
      </c>
      <c r="AX474" s="13" t="s">
        <v>77</v>
      </c>
      <c r="AY474" s="257" t="s">
        <v>150</v>
      </c>
    </row>
    <row r="475" s="14" customFormat="1">
      <c r="A475" s="14"/>
      <c r="B475" s="258"/>
      <c r="C475" s="259"/>
      <c r="D475" s="241" t="s">
        <v>169</v>
      </c>
      <c r="E475" s="260" t="s">
        <v>1</v>
      </c>
      <c r="F475" s="261" t="s">
        <v>531</v>
      </c>
      <c r="G475" s="259"/>
      <c r="H475" s="260" t="s">
        <v>1</v>
      </c>
      <c r="I475" s="262"/>
      <c r="J475" s="259"/>
      <c r="K475" s="259"/>
      <c r="L475" s="263"/>
      <c r="M475" s="264"/>
      <c r="N475" s="265"/>
      <c r="O475" s="265"/>
      <c r="P475" s="265"/>
      <c r="Q475" s="265"/>
      <c r="R475" s="265"/>
      <c r="S475" s="265"/>
      <c r="T475" s="266"/>
      <c r="U475" s="14"/>
      <c r="V475" s="14"/>
      <c r="W475" s="14"/>
      <c r="X475" s="14"/>
      <c r="Y475" s="14"/>
      <c r="Z475" s="14"/>
      <c r="AA475" s="14"/>
      <c r="AB475" s="14"/>
      <c r="AC475" s="14"/>
      <c r="AD475" s="14"/>
      <c r="AE475" s="14"/>
      <c r="AT475" s="267" t="s">
        <v>169</v>
      </c>
      <c r="AU475" s="267" t="s">
        <v>85</v>
      </c>
      <c r="AV475" s="14" t="s">
        <v>21</v>
      </c>
      <c r="AW475" s="14" t="s">
        <v>34</v>
      </c>
      <c r="AX475" s="14" t="s">
        <v>77</v>
      </c>
      <c r="AY475" s="267" t="s">
        <v>150</v>
      </c>
    </row>
    <row r="476" s="13" customFormat="1">
      <c r="A476" s="13"/>
      <c r="B476" s="247"/>
      <c r="C476" s="248"/>
      <c r="D476" s="241" t="s">
        <v>169</v>
      </c>
      <c r="E476" s="249" t="s">
        <v>1</v>
      </c>
      <c r="F476" s="250" t="s">
        <v>605</v>
      </c>
      <c r="G476" s="248"/>
      <c r="H476" s="251">
        <v>15.75</v>
      </c>
      <c r="I476" s="252"/>
      <c r="J476" s="248"/>
      <c r="K476" s="248"/>
      <c r="L476" s="253"/>
      <c r="M476" s="254"/>
      <c r="N476" s="255"/>
      <c r="O476" s="255"/>
      <c r="P476" s="255"/>
      <c r="Q476" s="255"/>
      <c r="R476" s="255"/>
      <c r="S476" s="255"/>
      <c r="T476" s="256"/>
      <c r="U476" s="13"/>
      <c r="V476" s="13"/>
      <c r="W476" s="13"/>
      <c r="X476" s="13"/>
      <c r="Y476" s="13"/>
      <c r="Z476" s="13"/>
      <c r="AA476" s="13"/>
      <c r="AB476" s="13"/>
      <c r="AC476" s="13"/>
      <c r="AD476" s="13"/>
      <c r="AE476" s="13"/>
      <c r="AT476" s="257" t="s">
        <v>169</v>
      </c>
      <c r="AU476" s="257" t="s">
        <v>85</v>
      </c>
      <c r="AV476" s="13" t="s">
        <v>85</v>
      </c>
      <c r="AW476" s="13" t="s">
        <v>34</v>
      </c>
      <c r="AX476" s="13" t="s">
        <v>77</v>
      </c>
      <c r="AY476" s="257" t="s">
        <v>150</v>
      </c>
    </row>
    <row r="477" s="14" customFormat="1">
      <c r="A477" s="14"/>
      <c r="B477" s="258"/>
      <c r="C477" s="259"/>
      <c r="D477" s="241" t="s">
        <v>169</v>
      </c>
      <c r="E477" s="260" t="s">
        <v>1</v>
      </c>
      <c r="F477" s="261" t="s">
        <v>533</v>
      </c>
      <c r="G477" s="259"/>
      <c r="H477" s="260" t="s">
        <v>1</v>
      </c>
      <c r="I477" s="262"/>
      <c r="J477" s="259"/>
      <c r="K477" s="259"/>
      <c r="L477" s="263"/>
      <c r="M477" s="264"/>
      <c r="N477" s="265"/>
      <c r="O477" s="265"/>
      <c r="P477" s="265"/>
      <c r="Q477" s="265"/>
      <c r="R477" s="265"/>
      <c r="S477" s="265"/>
      <c r="T477" s="266"/>
      <c r="U477" s="14"/>
      <c r="V477" s="14"/>
      <c r="W477" s="14"/>
      <c r="X477" s="14"/>
      <c r="Y477" s="14"/>
      <c r="Z477" s="14"/>
      <c r="AA477" s="14"/>
      <c r="AB477" s="14"/>
      <c r="AC477" s="14"/>
      <c r="AD477" s="14"/>
      <c r="AE477" s="14"/>
      <c r="AT477" s="267" t="s">
        <v>169</v>
      </c>
      <c r="AU477" s="267" t="s">
        <v>85</v>
      </c>
      <c r="AV477" s="14" t="s">
        <v>21</v>
      </c>
      <c r="AW477" s="14" t="s">
        <v>34</v>
      </c>
      <c r="AX477" s="14" t="s">
        <v>77</v>
      </c>
      <c r="AY477" s="267" t="s">
        <v>150</v>
      </c>
    </row>
    <row r="478" s="13" customFormat="1">
      <c r="A478" s="13"/>
      <c r="B478" s="247"/>
      <c r="C478" s="248"/>
      <c r="D478" s="241" t="s">
        <v>169</v>
      </c>
      <c r="E478" s="249" t="s">
        <v>1</v>
      </c>
      <c r="F478" s="250" t="s">
        <v>534</v>
      </c>
      <c r="G478" s="248"/>
      <c r="H478" s="251">
        <v>6.673</v>
      </c>
      <c r="I478" s="252"/>
      <c r="J478" s="248"/>
      <c r="K478" s="248"/>
      <c r="L478" s="253"/>
      <c r="M478" s="254"/>
      <c r="N478" s="255"/>
      <c r="O478" s="255"/>
      <c r="P478" s="255"/>
      <c r="Q478" s="255"/>
      <c r="R478" s="255"/>
      <c r="S478" s="255"/>
      <c r="T478" s="256"/>
      <c r="U478" s="13"/>
      <c r="V478" s="13"/>
      <c r="W478" s="13"/>
      <c r="X478" s="13"/>
      <c r="Y478" s="13"/>
      <c r="Z478" s="13"/>
      <c r="AA478" s="13"/>
      <c r="AB478" s="13"/>
      <c r="AC478" s="13"/>
      <c r="AD478" s="13"/>
      <c r="AE478" s="13"/>
      <c r="AT478" s="257" t="s">
        <v>169</v>
      </c>
      <c r="AU478" s="257" t="s">
        <v>85</v>
      </c>
      <c r="AV478" s="13" t="s">
        <v>85</v>
      </c>
      <c r="AW478" s="13" t="s">
        <v>34</v>
      </c>
      <c r="AX478" s="13" t="s">
        <v>77</v>
      </c>
      <c r="AY478" s="257" t="s">
        <v>150</v>
      </c>
    </row>
    <row r="479" s="14" customFormat="1">
      <c r="A479" s="14"/>
      <c r="B479" s="258"/>
      <c r="C479" s="259"/>
      <c r="D479" s="241" t="s">
        <v>169</v>
      </c>
      <c r="E479" s="260" t="s">
        <v>1</v>
      </c>
      <c r="F479" s="261" t="s">
        <v>606</v>
      </c>
      <c r="G479" s="259"/>
      <c r="H479" s="260" t="s">
        <v>1</v>
      </c>
      <c r="I479" s="262"/>
      <c r="J479" s="259"/>
      <c r="K479" s="259"/>
      <c r="L479" s="263"/>
      <c r="M479" s="264"/>
      <c r="N479" s="265"/>
      <c r="O479" s="265"/>
      <c r="P479" s="265"/>
      <c r="Q479" s="265"/>
      <c r="R479" s="265"/>
      <c r="S479" s="265"/>
      <c r="T479" s="266"/>
      <c r="U479" s="14"/>
      <c r="V479" s="14"/>
      <c r="W479" s="14"/>
      <c r="X479" s="14"/>
      <c r="Y479" s="14"/>
      <c r="Z479" s="14"/>
      <c r="AA479" s="14"/>
      <c r="AB479" s="14"/>
      <c r="AC479" s="14"/>
      <c r="AD479" s="14"/>
      <c r="AE479" s="14"/>
      <c r="AT479" s="267" t="s">
        <v>169</v>
      </c>
      <c r="AU479" s="267" t="s">
        <v>85</v>
      </c>
      <c r="AV479" s="14" t="s">
        <v>21</v>
      </c>
      <c r="AW479" s="14" t="s">
        <v>34</v>
      </c>
      <c r="AX479" s="14" t="s">
        <v>77</v>
      </c>
      <c r="AY479" s="267" t="s">
        <v>150</v>
      </c>
    </row>
    <row r="480" s="13" customFormat="1">
      <c r="A480" s="13"/>
      <c r="B480" s="247"/>
      <c r="C480" s="248"/>
      <c r="D480" s="241" t="s">
        <v>169</v>
      </c>
      <c r="E480" s="249" t="s">
        <v>1</v>
      </c>
      <c r="F480" s="250" t="s">
        <v>354</v>
      </c>
      <c r="G480" s="248"/>
      <c r="H480" s="251">
        <v>112</v>
      </c>
      <c r="I480" s="252"/>
      <c r="J480" s="248"/>
      <c r="K480" s="248"/>
      <c r="L480" s="253"/>
      <c r="M480" s="254"/>
      <c r="N480" s="255"/>
      <c r="O480" s="255"/>
      <c r="P480" s="255"/>
      <c r="Q480" s="255"/>
      <c r="R480" s="255"/>
      <c r="S480" s="255"/>
      <c r="T480" s="256"/>
      <c r="U480" s="13"/>
      <c r="V480" s="13"/>
      <c r="W480" s="13"/>
      <c r="X480" s="13"/>
      <c r="Y480" s="13"/>
      <c r="Z480" s="13"/>
      <c r="AA480" s="13"/>
      <c r="AB480" s="13"/>
      <c r="AC480" s="13"/>
      <c r="AD480" s="13"/>
      <c r="AE480" s="13"/>
      <c r="AT480" s="257" t="s">
        <v>169</v>
      </c>
      <c r="AU480" s="257" t="s">
        <v>85</v>
      </c>
      <c r="AV480" s="13" t="s">
        <v>85</v>
      </c>
      <c r="AW480" s="13" t="s">
        <v>34</v>
      </c>
      <c r="AX480" s="13" t="s">
        <v>77</v>
      </c>
      <c r="AY480" s="257" t="s">
        <v>150</v>
      </c>
    </row>
    <row r="481" s="14" customFormat="1">
      <c r="A481" s="14"/>
      <c r="B481" s="258"/>
      <c r="C481" s="259"/>
      <c r="D481" s="241" t="s">
        <v>169</v>
      </c>
      <c r="E481" s="260" t="s">
        <v>1</v>
      </c>
      <c r="F481" s="261" t="s">
        <v>535</v>
      </c>
      <c r="G481" s="259"/>
      <c r="H481" s="260" t="s">
        <v>1</v>
      </c>
      <c r="I481" s="262"/>
      <c r="J481" s="259"/>
      <c r="K481" s="259"/>
      <c r="L481" s="263"/>
      <c r="M481" s="264"/>
      <c r="N481" s="265"/>
      <c r="O481" s="265"/>
      <c r="P481" s="265"/>
      <c r="Q481" s="265"/>
      <c r="R481" s="265"/>
      <c r="S481" s="265"/>
      <c r="T481" s="266"/>
      <c r="U481" s="14"/>
      <c r="V481" s="14"/>
      <c r="W481" s="14"/>
      <c r="X481" s="14"/>
      <c r="Y481" s="14"/>
      <c r="Z481" s="14"/>
      <c r="AA481" s="14"/>
      <c r="AB481" s="14"/>
      <c r="AC481" s="14"/>
      <c r="AD481" s="14"/>
      <c r="AE481" s="14"/>
      <c r="AT481" s="267" t="s">
        <v>169</v>
      </c>
      <c r="AU481" s="267" t="s">
        <v>85</v>
      </c>
      <c r="AV481" s="14" t="s">
        <v>21</v>
      </c>
      <c r="AW481" s="14" t="s">
        <v>34</v>
      </c>
      <c r="AX481" s="14" t="s">
        <v>77</v>
      </c>
      <c r="AY481" s="267" t="s">
        <v>150</v>
      </c>
    </row>
    <row r="482" s="13" customFormat="1">
      <c r="A482" s="13"/>
      <c r="B482" s="247"/>
      <c r="C482" s="248"/>
      <c r="D482" s="241" t="s">
        <v>169</v>
      </c>
      <c r="E482" s="249" t="s">
        <v>1</v>
      </c>
      <c r="F482" s="250" t="s">
        <v>536</v>
      </c>
      <c r="G482" s="248"/>
      <c r="H482" s="251">
        <v>265.60000000000002</v>
      </c>
      <c r="I482" s="252"/>
      <c r="J482" s="248"/>
      <c r="K482" s="248"/>
      <c r="L482" s="253"/>
      <c r="M482" s="254"/>
      <c r="N482" s="255"/>
      <c r="O482" s="255"/>
      <c r="P482" s="255"/>
      <c r="Q482" s="255"/>
      <c r="R482" s="255"/>
      <c r="S482" s="255"/>
      <c r="T482" s="256"/>
      <c r="U482" s="13"/>
      <c r="V482" s="13"/>
      <c r="W482" s="13"/>
      <c r="X482" s="13"/>
      <c r="Y482" s="13"/>
      <c r="Z482" s="13"/>
      <c r="AA482" s="13"/>
      <c r="AB482" s="13"/>
      <c r="AC482" s="13"/>
      <c r="AD482" s="13"/>
      <c r="AE482" s="13"/>
      <c r="AT482" s="257" t="s">
        <v>169</v>
      </c>
      <c r="AU482" s="257" t="s">
        <v>85</v>
      </c>
      <c r="AV482" s="13" t="s">
        <v>85</v>
      </c>
      <c r="AW482" s="13" t="s">
        <v>34</v>
      </c>
      <c r="AX482" s="13" t="s">
        <v>77</v>
      </c>
      <c r="AY482" s="257" t="s">
        <v>150</v>
      </c>
    </row>
    <row r="483" s="15" customFormat="1">
      <c r="A483" s="15"/>
      <c r="B483" s="268"/>
      <c r="C483" s="269"/>
      <c r="D483" s="241" t="s">
        <v>169</v>
      </c>
      <c r="E483" s="270" t="s">
        <v>1</v>
      </c>
      <c r="F483" s="271" t="s">
        <v>188</v>
      </c>
      <c r="G483" s="269"/>
      <c r="H483" s="272">
        <v>630.423</v>
      </c>
      <c r="I483" s="273"/>
      <c r="J483" s="269"/>
      <c r="K483" s="269"/>
      <c r="L483" s="274"/>
      <c r="M483" s="275"/>
      <c r="N483" s="276"/>
      <c r="O483" s="276"/>
      <c r="P483" s="276"/>
      <c r="Q483" s="276"/>
      <c r="R483" s="276"/>
      <c r="S483" s="276"/>
      <c r="T483" s="277"/>
      <c r="U483" s="15"/>
      <c r="V483" s="15"/>
      <c r="W483" s="15"/>
      <c r="X483" s="15"/>
      <c r="Y483" s="15"/>
      <c r="Z483" s="15"/>
      <c r="AA483" s="15"/>
      <c r="AB483" s="15"/>
      <c r="AC483" s="15"/>
      <c r="AD483" s="15"/>
      <c r="AE483" s="15"/>
      <c r="AT483" s="278" t="s">
        <v>169</v>
      </c>
      <c r="AU483" s="278" t="s">
        <v>85</v>
      </c>
      <c r="AV483" s="15" t="s">
        <v>157</v>
      </c>
      <c r="AW483" s="15" t="s">
        <v>34</v>
      </c>
      <c r="AX483" s="15" t="s">
        <v>21</v>
      </c>
      <c r="AY483" s="278" t="s">
        <v>150</v>
      </c>
    </row>
    <row r="484" s="2" customFormat="1" ht="24.15" customHeight="1">
      <c r="A484" s="38"/>
      <c r="B484" s="39"/>
      <c r="C484" s="228" t="s">
        <v>607</v>
      </c>
      <c r="D484" s="228" t="s">
        <v>152</v>
      </c>
      <c r="E484" s="229" t="s">
        <v>608</v>
      </c>
      <c r="F484" s="230" t="s">
        <v>609</v>
      </c>
      <c r="G484" s="231" t="s">
        <v>173</v>
      </c>
      <c r="H484" s="232">
        <v>231</v>
      </c>
      <c r="I484" s="233"/>
      <c r="J484" s="234">
        <f>ROUND(I484*H484,2)</f>
        <v>0</v>
      </c>
      <c r="K484" s="230" t="s">
        <v>156</v>
      </c>
      <c r="L484" s="44"/>
      <c r="M484" s="235" t="s">
        <v>1</v>
      </c>
      <c r="N484" s="236" t="s">
        <v>42</v>
      </c>
      <c r="O484" s="91"/>
      <c r="P484" s="237">
        <f>O484*H484</f>
        <v>0</v>
      </c>
      <c r="Q484" s="237">
        <v>0.0063945800000000004</v>
      </c>
      <c r="R484" s="237">
        <f>Q484*H484</f>
        <v>1.47714798</v>
      </c>
      <c r="S484" s="237">
        <v>0</v>
      </c>
      <c r="T484" s="238">
        <f>S484*H484</f>
        <v>0</v>
      </c>
      <c r="U484" s="38"/>
      <c r="V484" s="38"/>
      <c r="W484" s="38"/>
      <c r="X484" s="38"/>
      <c r="Y484" s="38"/>
      <c r="Z484" s="38"/>
      <c r="AA484" s="38"/>
      <c r="AB484" s="38"/>
      <c r="AC484" s="38"/>
      <c r="AD484" s="38"/>
      <c r="AE484" s="38"/>
      <c r="AR484" s="239" t="s">
        <v>157</v>
      </c>
      <c r="AT484" s="239" t="s">
        <v>152</v>
      </c>
      <c r="AU484" s="239" t="s">
        <v>85</v>
      </c>
      <c r="AY484" s="17" t="s">
        <v>150</v>
      </c>
      <c r="BE484" s="240">
        <f>IF(N484="základní",J484,0)</f>
        <v>0</v>
      </c>
      <c r="BF484" s="240">
        <f>IF(N484="snížená",J484,0)</f>
        <v>0</v>
      </c>
      <c r="BG484" s="240">
        <f>IF(N484="zákl. přenesená",J484,0)</f>
        <v>0</v>
      </c>
      <c r="BH484" s="240">
        <f>IF(N484="sníž. přenesená",J484,0)</f>
        <v>0</v>
      </c>
      <c r="BI484" s="240">
        <f>IF(N484="nulová",J484,0)</f>
        <v>0</v>
      </c>
      <c r="BJ484" s="17" t="s">
        <v>21</v>
      </c>
      <c r="BK484" s="240">
        <f>ROUND(I484*H484,2)</f>
        <v>0</v>
      </c>
      <c r="BL484" s="17" t="s">
        <v>157</v>
      </c>
      <c r="BM484" s="239" t="s">
        <v>610</v>
      </c>
    </row>
    <row r="485" s="2" customFormat="1">
      <c r="A485" s="38"/>
      <c r="B485" s="39"/>
      <c r="C485" s="40"/>
      <c r="D485" s="241" t="s">
        <v>159</v>
      </c>
      <c r="E485" s="40"/>
      <c r="F485" s="242" t="s">
        <v>611</v>
      </c>
      <c r="G485" s="40"/>
      <c r="H485" s="40"/>
      <c r="I485" s="243"/>
      <c r="J485" s="40"/>
      <c r="K485" s="40"/>
      <c r="L485" s="44"/>
      <c r="M485" s="244"/>
      <c r="N485" s="245"/>
      <c r="O485" s="91"/>
      <c r="P485" s="91"/>
      <c r="Q485" s="91"/>
      <c r="R485" s="91"/>
      <c r="S485" s="91"/>
      <c r="T485" s="92"/>
      <c r="U485" s="38"/>
      <c r="V485" s="38"/>
      <c r="W485" s="38"/>
      <c r="X485" s="38"/>
      <c r="Y485" s="38"/>
      <c r="Z485" s="38"/>
      <c r="AA485" s="38"/>
      <c r="AB485" s="38"/>
      <c r="AC485" s="38"/>
      <c r="AD485" s="38"/>
      <c r="AE485" s="38"/>
      <c r="AT485" s="17" t="s">
        <v>159</v>
      </c>
      <c r="AU485" s="17" t="s">
        <v>85</v>
      </c>
    </row>
    <row r="486" s="2" customFormat="1">
      <c r="A486" s="38"/>
      <c r="B486" s="39"/>
      <c r="C486" s="40"/>
      <c r="D486" s="241" t="s">
        <v>161</v>
      </c>
      <c r="E486" s="40"/>
      <c r="F486" s="246" t="s">
        <v>612</v>
      </c>
      <c r="G486" s="40"/>
      <c r="H486" s="40"/>
      <c r="I486" s="243"/>
      <c r="J486" s="40"/>
      <c r="K486" s="40"/>
      <c r="L486" s="44"/>
      <c r="M486" s="244"/>
      <c r="N486" s="245"/>
      <c r="O486" s="91"/>
      <c r="P486" s="91"/>
      <c r="Q486" s="91"/>
      <c r="R486" s="91"/>
      <c r="S486" s="91"/>
      <c r="T486" s="92"/>
      <c r="U486" s="38"/>
      <c r="V486" s="38"/>
      <c r="W486" s="38"/>
      <c r="X486" s="38"/>
      <c r="Y486" s="38"/>
      <c r="Z486" s="38"/>
      <c r="AA486" s="38"/>
      <c r="AB486" s="38"/>
      <c r="AC486" s="38"/>
      <c r="AD486" s="38"/>
      <c r="AE486" s="38"/>
      <c r="AT486" s="17" t="s">
        <v>161</v>
      </c>
      <c r="AU486" s="17" t="s">
        <v>85</v>
      </c>
    </row>
    <row r="487" s="2" customFormat="1">
      <c r="A487" s="38"/>
      <c r="B487" s="39"/>
      <c r="C487" s="40"/>
      <c r="D487" s="241" t="s">
        <v>177</v>
      </c>
      <c r="E487" s="40"/>
      <c r="F487" s="246" t="s">
        <v>613</v>
      </c>
      <c r="G487" s="40"/>
      <c r="H487" s="40"/>
      <c r="I487" s="243"/>
      <c r="J487" s="40"/>
      <c r="K487" s="40"/>
      <c r="L487" s="44"/>
      <c r="M487" s="244"/>
      <c r="N487" s="245"/>
      <c r="O487" s="91"/>
      <c r="P487" s="91"/>
      <c r="Q487" s="91"/>
      <c r="R487" s="91"/>
      <c r="S487" s="91"/>
      <c r="T487" s="92"/>
      <c r="U487" s="38"/>
      <c r="V487" s="38"/>
      <c r="W487" s="38"/>
      <c r="X487" s="38"/>
      <c r="Y487" s="38"/>
      <c r="Z487" s="38"/>
      <c r="AA487" s="38"/>
      <c r="AB487" s="38"/>
      <c r="AC487" s="38"/>
      <c r="AD487" s="38"/>
      <c r="AE487" s="38"/>
      <c r="AT487" s="17" t="s">
        <v>177</v>
      </c>
      <c r="AU487" s="17" t="s">
        <v>85</v>
      </c>
    </row>
    <row r="488" s="14" customFormat="1">
      <c r="A488" s="14"/>
      <c r="B488" s="258"/>
      <c r="C488" s="259"/>
      <c r="D488" s="241" t="s">
        <v>169</v>
      </c>
      <c r="E488" s="260" t="s">
        <v>1</v>
      </c>
      <c r="F488" s="261" t="s">
        <v>614</v>
      </c>
      <c r="G488" s="259"/>
      <c r="H488" s="260" t="s">
        <v>1</v>
      </c>
      <c r="I488" s="262"/>
      <c r="J488" s="259"/>
      <c r="K488" s="259"/>
      <c r="L488" s="263"/>
      <c r="M488" s="264"/>
      <c r="N488" s="265"/>
      <c r="O488" s="265"/>
      <c r="P488" s="265"/>
      <c r="Q488" s="265"/>
      <c r="R488" s="265"/>
      <c r="S488" s="265"/>
      <c r="T488" s="266"/>
      <c r="U488" s="14"/>
      <c r="V488" s="14"/>
      <c r="W488" s="14"/>
      <c r="X488" s="14"/>
      <c r="Y488" s="14"/>
      <c r="Z488" s="14"/>
      <c r="AA488" s="14"/>
      <c r="AB488" s="14"/>
      <c r="AC488" s="14"/>
      <c r="AD488" s="14"/>
      <c r="AE488" s="14"/>
      <c r="AT488" s="267" t="s">
        <v>169</v>
      </c>
      <c r="AU488" s="267" t="s">
        <v>85</v>
      </c>
      <c r="AV488" s="14" t="s">
        <v>21</v>
      </c>
      <c r="AW488" s="14" t="s">
        <v>34</v>
      </c>
      <c r="AX488" s="14" t="s">
        <v>77</v>
      </c>
      <c r="AY488" s="267" t="s">
        <v>150</v>
      </c>
    </row>
    <row r="489" s="13" customFormat="1">
      <c r="A489" s="13"/>
      <c r="B489" s="247"/>
      <c r="C489" s="248"/>
      <c r="D489" s="241" t="s">
        <v>169</v>
      </c>
      <c r="E489" s="249" t="s">
        <v>1</v>
      </c>
      <c r="F489" s="250" t="s">
        <v>615</v>
      </c>
      <c r="G489" s="248"/>
      <c r="H489" s="251">
        <v>127</v>
      </c>
      <c r="I489" s="252"/>
      <c r="J489" s="248"/>
      <c r="K489" s="248"/>
      <c r="L489" s="253"/>
      <c r="M489" s="254"/>
      <c r="N489" s="255"/>
      <c r="O489" s="255"/>
      <c r="P489" s="255"/>
      <c r="Q489" s="255"/>
      <c r="R489" s="255"/>
      <c r="S489" s="255"/>
      <c r="T489" s="256"/>
      <c r="U489" s="13"/>
      <c r="V489" s="13"/>
      <c r="W489" s="13"/>
      <c r="X489" s="13"/>
      <c r="Y489" s="13"/>
      <c r="Z489" s="13"/>
      <c r="AA489" s="13"/>
      <c r="AB489" s="13"/>
      <c r="AC489" s="13"/>
      <c r="AD489" s="13"/>
      <c r="AE489" s="13"/>
      <c r="AT489" s="257" t="s">
        <v>169</v>
      </c>
      <c r="AU489" s="257" t="s">
        <v>85</v>
      </c>
      <c r="AV489" s="13" t="s">
        <v>85</v>
      </c>
      <c r="AW489" s="13" t="s">
        <v>34</v>
      </c>
      <c r="AX489" s="13" t="s">
        <v>77</v>
      </c>
      <c r="AY489" s="257" t="s">
        <v>150</v>
      </c>
    </row>
    <row r="490" s="14" customFormat="1">
      <c r="A490" s="14"/>
      <c r="B490" s="258"/>
      <c r="C490" s="259"/>
      <c r="D490" s="241" t="s">
        <v>169</v>
      </c>
      <c r="E490" s="260" t="s">
        <v>1</v>
      </c>
      <c r="F490" s="261" t="s">
        <v>616</v>
      </c>
      <c r="G490" s="259"/>
      <c r="H490" s="260" t="s">
        <v>1</v>
      </c>
      <c r="I490" s="262"/>
      <c r="J490" s="259"/>
      <c r="K490" s="259"/>
      <c r="L490" s="263"/>
      <c r="M490" s="264"/>
      <c r="N490" s="265"/>
      <c r="O490" s="265"/>
      <c r="P490" s="265"/>
      <c r="Q490" s="265"/>
      <c r="R490" s="265"/>
      <c r="S490" s="265"/>
      <c r="T490" s="266"/>
      <c r="U490" s="14"/>
      <c r="V490" s="14"/>
      <c r="W490" s="14"/>
      <c r="X490" s="14"/>
      <c r="Y490" s="14"/>
      <c r="Z490" s="14"/>
      <c r="AA490" s="14"/>
      <c r="AB490" s="14"/>
      <c r="AC490" s="14"/>
      <c r="AD490" s="14"/>
      <c r="AE490" s="14"/>
      <c r="AT490" s="267" t="s">
        <v>169</v>
      </c>
      <c r="AU490" s="267" t="s">
        <v>85</v>
      </c>
      <c r="AV490" s="14" t="s">
        <v>21</v>
      </c>
      <c r="AW490" s="14" t="s">
        <v>34</v>
      </c>
      <c r="AX490" s="14" t="s">
        <v>77</v>
      </c>
      <c r="AY490" s="267" t="s">
        <v>150</v>
      </c>
    </row>
    <row r="491" s="13" customFormat="1">
      <c r="A491" s="13"/>
      <c r="B491" s="247"/>
      <c r="C491" s="248"/>
      <c r="D491" s="241" t="s">
        <v>169</v>
      </c>
      <c r="E491" s="249" t="s">
        <v>1</v>
      </c>
      <c r="F491" s="250" t="s">
        <v>617</v>
      </c>
      <c r="G491" s="248"/>
      <c r="H491" s="251">
        <v>104</v>
      </c>
      <c r="I491" s="252"/>
      <c r="J491" s="248"/>
      <c r="K491" s="248"/>
      <c r="L491" s="253"/>
      <c r="M491" s="254"/>
      <c r="N491" s="255"/>
      <c r="O491" s="255"/>
      <c r="P491" s="255"/>
      <c r="Q491" s="255"/>
      <c r="R491" s="255"/>
      <c r="S491" s="255"/>
      <c r="T491" s="256"/>
      <c r="U491" s="13"/>
      <c r="V491" s="13"/>
      <c r="W491" s="13"/>
      <c r="X491" s="13"/>
      <c r="Y491" s="13"/>
      <c r="Z491" s="13"/>
      <c r="AA491" s="13"/>
      <c r="AB491" s="13"/>
      <c r="AC491" s="13"/>
      <c r="AD491" s="13"/>
      <c r="AE491" s="13"/>
      <c r="AT491" s="257" t="s">
        <v>169</v>
      </c>
      <c r="AU491" s="257" t="s">
        <v>85</v>
      </c>
      <c r="AV491" s="13" t="s">
        <v>85</v>
      </c>
      <c r="AW491" s="13" t="s">
        <v>34</v>
      </c>
      <c r="AX491" s="13" t="s">
        <v>77</v>
      </c>
      <c r="AY491" s="257" t="s">
        <v>150</v>
      </c>
    </row>
    <row r="492" s="15" customFormat="1">
      <c r="A492" s="15"/>
      <c r="B492" s="268"/>
      <c r="C492" s="269"/>
      <c r="D492" s="241" t="s">
        <v>169</v>
      </c>
      <c r="E492" s="270" t="s">
        <v>1</v>
      </c>
      <c r="F492" s="271" t="s">
        <v>188</v>
      </c>
      <c r="G492" s="269"/>
      <c r="H492" s="272">
        <v>231</v>
      </c>
      <c r="I492" s="273"/>
      <c r="J492" s="269"/>
      <c r="K492" s="269"/>
      <c r="L492" s="274"/>
      <c r="M492" s="275"/>
      <c r="N492" s="276"/>
      <c r="O492" s="276"/>
      <c r="P492" s="276"/>
      <c r="Q492" s="276"/>
      <c r="R492" s="276"/>
      <c r="S492" s="276"/>
      <c r="T492" s="277"/>
      <c r="U492" s="15"/>
      <c r="V492" s="15"/>
      <c r="W492" s="15"/>
      <c r="X492" s="15"/>
      <c r="Y492" s="15"/>
      <c r="Z492" s="15"/>
      <c r="AA492" s="15"/>
      <c r="AB492" s="15"/>
      <c r="AC492" s="15"/>
      <c r="AD492" s="15"/>
      <c r="AE492" s="15"/>
      <c r="AT492" s="278" t="s">
        <v>169</v>
      </c>
      <c r="AU492" s="278" t="s">
        <v>85</v>
      </c>
      <c r="AV492" s="15" t="s">
        <v>157</v>
      </c>
      <c r="AW492" s="15" t="s">
        <v>34</v>
      </c>
      <c r="AX492" s="15" t="s">
        <v>21</v>
      </c>
      <c r="AY492" s="278" t="s">
        <v>150</v>
      </c>
    </row>
    <row r="493" s="12" customFormat="1" ht="22.8" customHeight="1">
      <c r="A493" s="12"/>
      <c r="B493" s="212"/>
      <c r="C493" s="213"/>
      <c r="D493" s="214" t="s">
        <v>76</v>
      </c>
      <c r="E493" s="226" t="s">
        <v>618</v>
      </c>
      <c r="F493" s="226" t="s">
        <v>619</v>
      </c>
      <c r="G493" s="213"/>
      <c r="H493" s="213"/>
      <c r="I493" s="216"/>
      <c r="J493" s="227">
        <f>BK493</f>
        <v>0</v>
      </c>
      <c r="K493" s="213"/>
      <c r="L493" s="218"/>
      <c r="M493" s="219"/>
      <c r="N493" s="220"/>
      <c r="O493" s="220"/>
      <c r="P493" s="221">
        <f>SUM(P494:P516)</f>
        <v>0</v>
      </c>
      <c r="Q493" s="220"/>
      <c r="R493" s="221">
        <f>SUM(R494:R516)</f>
        <v>0</v>
      </c>
      <c r="S493" s="220"/>
      <c r="T493" s="222">
        <f>SUM(T494:T516)</f>
        <v>0</v>
      </c>
      <c r="U493" s="12"/>
      <c r="V493" s="12"/>
      <c r="W493" s="12"/>
      <c r="X493" s="12"/>
      <c r="Y493" s="12"/>
      <c r="Z493" s="12"/>
      <c r="AA493" s="12"/>
      <c r="AB493" s="12"/>
      <c r="AC493" s="12"/>
      <c r="AD493" s="12"/>
      <c r="AE493" s="12"/>
      <c r="AR493" s="223" t="s">
        <v>21</v>
      </c>
      <c r="AT493" s="224" t="s">
        <v>76</v>
      </c>
      <c r="AU493" s="224" t="s">
        <v>21</v>
      </c>
      <c r="AY493" s="223" t="s">
        <v>150</v>
      </c>
      <c r="BK493" s="225">
        <f>SUM(BK494:BK516)</f>
        <v>0</v>
      </c>
    </row>
    <row r="494" s="2" customFormat="1" ht="37.8" customHeight="1">
      <c r="A494" s="38"/>
      <c r="B494" s="39"/>
      <c r="C494" s="228" t="s">
        <v>620</v>
      </c>
      <c r="D494" s="228" t="s">
        <v>152</v>
      </c>
      <c r="E494" s="229" t="s">
        <v>621</v>
      </c>
      <c r="F494" s="230" t="s">
        <v>622</v>
      </c>
      <c r="G494" s="231" t="s">
        <v>207</v>
      </c>
      <c r="H494" s="232">
        <v>5.3710000000000004</v>
      </c>
      <c r="I494" s="233"/>
      <c r="J494" s="234">
        <f>ROUND(I494*H494,2)</f>
        <v>0</v>
      </c>
      <c r="K494" s="230" t="s">
        <v>156</v>
      </c>
      <c r="L494" s="44"/>
      <c r="M494" s="235" t="s">
        <v>1</v>
      </c>
      <c r="N494" s="236" t="s">
        <v>42</v>
      </c>
      <c r="O494" s="91"/>
      <c r="P494" s="237">
        <f>O494*H494</f>
        <v>0</v>
      </c>
      <c r="Q494" s="237">
        <v>0</v>
      </c>
      <c r="R494" s="237">
        <f>Q494*H494</f>
        <v>0</v>
      </c>
      <c r="S494" s="237">
        <v>0</v>
      </c>
      <c r="T494" s="238">
        <f>S494*H494</f>
        <v>0</v>
      </c>
      <c r="U494" s="38"/>
      <c r="V494" s="38"/>
      <c r="W494" s="38"/>
      <c r="X494" s="38"/>
      <c r="Y494" s="38"/>
      <c r="Z494" s="38"/>
      <c r="AA494" s="38"/>
      <c r="AB494" s="38"/>
      <c r="AC494" s="38"/>
      <c r="AD494" s="38"/>
      <c r="AE494" s="38"/>
      <c r="AR494" s="239" t="s">
        <v>157</v>
      </c>
      <c r="AT494" s="239" t="s">
        <v>152</v>
      </c>
      <c r="AU494" s="239" t="s">
        <v>85</v>
      </c>
      <c r="AY494" s="17" t="s">
        <v>150</v>
      </c>
      <c r="BE494" s="240">
        <f>IF(N494="základní",J494,0)</f>
        <v>0</v>
      </c>
      <c r="BF494" s="240">
        <f>IF(N494="snížená",J494,0)</f>
        <v>0</v>
      </c>
      <c r="BG494" s="240">
        <f>IF(N494="zákl. přenesená",J494,0)</f>
        <v>0</v>
      </c>
      <c r="BH494" s="240">
        <f>IF(N494="sníž. přenesená",J494,0)</f>
        <v>0</v>
      </c>
      <c r="BI494" s="240">
        <f>IF(N494="nulová",J494,0)</f>
        <v>0</v>
      </c>
      <c r="BJ494" s="17" t="s">
        <v>21</v>
      </c>
      <c r="BK494" s="240">
        <f>ROUND(I494*H494,2)</f>
        <v>0</v>
      </c>
      <c r="BL494" s="17" t="s">
        <v>157</v>
      </c>
      <c r="BM494" s="239" t="s">
        <v>623</v>
      </c>
    </row>
    <row r="495" s="2" customFormat="1">
      <c r="A495" s="38"/>
      <c r="B495" s="39"/>
      <c r="C495" s="40"/>
      <c r="D495" s="241" t="s">
        <v>159</v>
      </c>
      <c r="E495" s="40"/>
      <c r="F495" s="242" t="s">
        <v>624</v>
      </c>
      <c r="G495" s="40"/>
      <c r="H495" s="40"/>
      <c r="I495" s="243"/>
      <c r="J495" s="40"/>
      <c r="K495" s="40"/>
      <c r="L495" s="44"/>
      <c r="M495" s="244"/>
      <c r="N495" s="245"/>
      <c r="O495" s="91"/>
      <c r="P495" s="91"/>
      <c r="Q495" s="91"/>
      <c r="R495" s="91"/>
      <c r="S495" s="91"/>
      <c r="T495" s="92"/>
      <c r="U495" s="38"/>
      <c r="V495" s="38"/>
      <c r="W495" s="38"/>
      <c r="X495" s="38"/>
      <c r="Y495" s="38"/>
      <c r="Z495" s="38"/>
      <c r="AA495" s="38"/>
      <c r="AB495" s="38"/>
      <c r="AC495" s="38"/>
      <c r="AD495" s="38"/>
      <c r="AE495" s="38"/>
      <c r="AT495" s="17" t="s">
        <v>159</v>
      </c>
      <c r="AU495" s="17" t="s">
        <v>85</v>
      </c>
    </row>
    <row r="496" s="2" customFormat="1">
      <c r="A496" s="38"/>
      <c r="B496" s="39"/>
      <c r="C496" s="40"/>
      <c r="D496" s="241" t="s">
        <v>161</v>
      </c>
      <c r="E496" s="40"/>
      <c r="F496" s="246" t="s">
        <v>229</v>
      </c>
      <c r="G496" s="40"/>
      <c r="H496" s="40"/>
      <c r="I496" s="243"/>
      <c r="J496" s="40"/>
      <c r="K496" s="40"/>
      <c r="L496" s="44"/>
      <c r="M496" s="244"/>
      <c r="N496" s="245"/>
      <c r="O496" s="91"/>
      <c r="P496" s="91"/>
      <c r="Q496" s="91"/>
      <c r="R496" s="91"/>
      <c r="S496" s="91"/>
      <c r="T496" s="92"/>
      <c r="U496" s="38"/>
      <c r="V496" s="38"/>
      <c r="W496" s="38"/>
      <c r="X496" s="38"/>
      <c r="Y496" s="38"/>
      <c r="Z496" s="38"/>
      <c r="AA496" s="38"/>
      <c r="AB496" s="38"/>
      <c r="AC496" s="38"/>
      <c r="AD496" s="38"/>
      <c r="AE496" s="38"/>
      <c r="AT496" s="17" t="s">
        <v>161</v>
      </c>
      <c r="AU496" s="17" t="s">
        <v>85</v>
      </c>
    </row>
    <row r="497" s="14" customFormat="1">
      <c r="A497" s="14"/>
      <c r="B497" s="258"/>
      <c r="C497" s="259"/>
      <c r="D497" s="241" t="s">
        <v>169</v>
      </c>
      <c r="E497" s="260" t="s">
        <v>1</v>
      </c>
      <c r="F497" s="261" t="s">
        <v>625</v>
      </c>
      <c r="G497" s="259"/>
      <c r="H497" s="260" t="s">
        <v>1</v>
      </c>
      <c r="I497" s="262"/>
      <c r="J497" s="259"/>
      <c r="K497" s="259"/>
      <c r="L497" s="263"/>
      <c r="M497" s="264"/>
      <c r="N497" s="265"/>
      <c r="O497" s="265"/>
      <c r="P497" s="265"/>
      <c r="Q497" s="265"/>
      <c r="R497" s="265"/>
      <c r="S497" s="265"/>
      <c r="T497" s="266"/>
      <c r="U497" s="14"/>
      <c r="V497" s="14"/>
      <c r="W497" s="14"/>
      <c r="X497" s="14"/>
      <c r="Y497" s="14"/>
      <c r="Z497" s="14"/>
      <c r="AA497" s="14"/>
      <c r="AB497" s="14"/>
      <c r="AC497" s="14"/>
      <c r="AD497" s="14"/>
      <c r="AE497" s="14"/>
      <c r="AT497" s="267" t="s">
        <v>169</v>
      </c>
      <c r="AU497" s="267" t="s">
        <v>85</v>
      </c>
      <c r="AV497" s="14" t="s">
        <v>21</v>
      </c>
      <c r="AW497" s="14" t="s">
        <v>34</v>
      </c>
      <c r="AX497" s="14" t="s">
        <v>77</v>
      </c>
      <c r="AY497" s="267" t="s">
        <v>150</v>
      </c>
    </row>
    <row r="498" s="13" customFormat="1">
      <c r="A498" s="13"/>
      <c r="B498" s="247"/>
      <c r="C498" s="248"/>
      <c r="D498" s="241" t="s">
        <v>169</v>
      </c>
      <c r="E498" s="249" t="s">
        <v>1</v>
      </c>
      <c r="F498" s="250" t="s">
        <v>626</v>
      </c>
      <c r="G498" s="248"/>
      <c r="H498" s="251">
        <v>5.3710000000000004</v>
      </c>
      <c r="I498" s="252"/>
      <c r="J498" s="248"/>
      <c r="K498" s="248"/>
      <c r="L498" s="253"/>
      <c r="M498" s="254"/>
      <c r="N498" s="255"/>
      <c r="O498" s="255"/>
      <c r="P498" s="255"/>
      <c r="Q498" s="255"/>
      <c r="R498" s="255"/>
      <c r="S498" s="255"/>
      <c r="T498" s="256"/>
      <c r="U498" s="13"/>
      <c r="V498" s="13"/>
      <c r="W498" s="13"/>
      <c r="X498" s="13"/>
      <c r="Y498" s="13"/>
      <c r="Z498" s="13"/>
      <c r="AA498" s="13"/>
      <c r="AB498" s="13"/>
      <c r="AC498" s="13"/>
      <c r="AD498" s="13"/>
      <c r="AE498" s="13"/>
      <c r="AT498" s="257" t="s">
        <v>169</v>
      </c>
      <c r="AU498" s="257" t="s">
        <v>85</v>
      </c>
      <c r="AV498" s="13" t="s">
        <v>85</v>
      </c>
      <c r="AW498" s="13" t="s">
        <v>34</v>
      </c>
      <c r="AX498" s="13" t="s">
        <v>21</v>
      </c>
      <c r="AY498" s="257" t="s">
        <v>150</v>
      </c>
    </row>
    <row r="499" s="2" customFormat="1" ht="37.8" customHeight="1">
      <c r="A499" s="38"/>
      <c r="B499" s="39"/>
      <c r="C499" s="228" t="s">
        <v>627</v>
      </c>
      <c r="D499" s="228" t="s">
        <v>152</v>
      </c>
      <c r="E499" s="229" t="s">
        <v>628</v>
      </c>
      <c r="F499" s="230" t="s">
        <v>228</v>
      </c>
      <c r="G499" s="231" t="s">
        <v>207</v>
      </c>
      <c r="H499" s="232">
        <v>92.722999999999999</v>
      </c>
      <c r="I499" s="233"/>
      <c r="J499" s="234">
        <f>ROUND(I499*H499,2)</f>
        <v>0</v>
      </c>
      <c r="K499" s="230" t="s">
        <v>414</v>
      </c>
      <c r="L499" s="44"/>
      <c r="M499" s="235" t="s">
        <v>1</v>
      </c>
      <c r="N499" s="236" t="s">
        <v>42</v>
      </c>
      <c r="O499" s="91"/>
      <c r="P499" s="237">
        <f>O499*H499</f>
        <v>0</v>
      </c>
      <c r="Q499" s="237">
        <v>0</v>
      </c>
      <c r="R499" s="237">
        <f>Q499*H499</f>
        <v>0</v>
      </c>
      <c r="S499" s="237">
        <v>0</v>
      </c>
      <c r="T499" s="238">
        <f>S499*H499</f>
        <v>0</v>
      </c>
      <c r="U499" s="38"/>
      <c r="V499" s="38"/>
      <c r="W499" s="38"/>
      <c r="X499" s="38"/>
      <c r="Y499" s="38"/>
      <c r="Z499" s="38"/>
      <c r="AA499" s="38"/>
      <c r="AB499" s="38"/>
      <c r="AC499" s="38"/>
      <c r="AD499" s="38"/>
      <c r="AE499" s="38"/>
      <c r="AR499" s="239" t="s">
        <v>157</v>
      </c>
      <c r="AT499" s="239" t="s">
        <v>152</v>
      </c>
      <c r="AU499" s="239" t="s">
        <v>85</v>
      </c>
      <c r="AY499" s="17" t="s">
        <v>150</v>
      </c>
      <c r="BE499" s="240">
        <f>IF(N499="základní",J499,0)</f>
        <v>0</v>
      </c>
      <c r="BF499" s="240">
        <f>IF(N499="snížená",J499,0)</f>
        <v>0</v>
      </c>
      <c r="BG499" s="240">
        <f>IF(N499="zákl. přenesená",J499,0)</f>
        <v>0</v>
      </c>
      <c r="BH499" s="240">
        <f>IF(N499="sníž. přenesená",J499,0)</f>
        <v>0</v>
      </c>
      <c r="BI499" s="240">
        <f>IF(N499="nulová",J499,0)</f>
        <v>0</v>
      </c>
      <c r="BJ499" s="17" t="s">
        <v>21</v>
      </c>
      <c r="BK499" s="240">
        <f>ROUND(I499*H499,2)</f>
        <v>0</v>
      </c>
      <c r="BL499" s="17" t="s">
        <v>157</v>
      </c>
      <c r="BM499" s="239" t="s">
        <v>629</v>
      </c>
    </row>
    <row r="500" s="2" customFormat="1">
      <c r="A500" s="38"/>
      <c r="B500" s="39"/>
      <c r="C500" s="40"/>
      <c r="D500" s="241" t="s">
        <v>159</v>
      </c>
      <c r="E500" s="40"/>
      <c r="F500" s="242" t="s">
        <v>228</v>
      </c>
      <c r="G500" s="40"/>
      <c r="H500" s="40"/>
      <c r="I500" s="243"/>
      <c r="J500" s="40"/>
      <c r="K500" s="40"/>
      <c r="L500" s="44"/>
      <c r="M500" s="244"/>
      <c r="N500" s="245"/>
      <c r="O500" s="91"/>
      <c r="P500" s="91"/>
      <c r="Q500" s="91"/>
      <c r="R500" s="91"/>
      <c r="S500" s="91"/>
      <c r="T500" s="92"/>
      <c r="U500" s="38"/>
      <c r="V500" s="38"/>
      <c r="W500" s="38"/>
      <c r="X500" s="38"/>
      <c r="Y500" s="38"/>
      <c r="Z500" s="38"/>
      <c r="AA500" s="38"/>
      <c r="AB500" s="38"/>
      <c r="AC500" s="38"/>
      <c r="AD500" s="38"/>
      <c r="AE500" s="38"/>
      <c r="AT500" s="17" t="s">
        <v>159</v>
      </c>
      <c r="AU500" s="17" t="s">
        <v>85</v>
      </c>
    </row>
    <row r="501" s="2" customFormat="1">
      <c r="A501" s="38"/>
      <c r="B501" s="39"/>
      <c r="C501" s="40"/>
      <c r="D501" s="241" t="s">
        <v>161</v>
      </c>
      <c r="E501" s="40"/>
      <c r="F501" s="246" t="s">
        <v>229</v>
      </c>
      <c r="G501" s="40"/>
      <c r="H501" s="40"/>
      <c r="I501" s="243"/>
      <c r="J501" s="40"/>
      <c r="K501" s="40"/>
      <c r="L501" s="44"/>
      <c r="M501" s="244"/>
      <c r="N501" s="245"/>
      <c r="O501" s="91"/>
      <c r="P501" s="91"/>
      <c r="Q501" s="91"/>
      <c r="R501" s="91"/>
      <c r="S501" s="91"/>
      <c r="T501" s="92"/>
      <c r="U501" s="38"/>
      <c r="V501" s="38"/>
      <c r="W501" s="38"/>
      <c r="X501" s="38"/>
      <c r="Y501" s="38"/>
      <c r="Z501" s="38"/>
      <c r="AA501" s="38"/>
      <c r="AB501" s="38"/>
      <c r="AC501" s="38"/>
      <c r="AD501" s="38"/>
      <c r="AE501" s="38"/>
      <c r="AT501" s="17" t="s">
        <v>161</v>
      </c>
      <c r="AU501" s="17" t="s">
        <v>85</v>
      </c>
    </row>
    <row r="502" s="13" customFormat="1">
      <c r="A502" s="13"/>
      <c r="B502" s="247"/>
      <c r="C502" s="248"/>
      <c r="D502" s="241" t="s">
        <v>169</v>
      </c>
      <c r="E502" s="249" t="s">
        <v>1</v>
      </c>
      <c r="F502" s="250" t="s">
        <v>630</v>
      </c>
      <c r="G502" s="248"/>
      <c r="H502" s="251">
        <v>70.322999999999993</v>
      </c>
      <c r="I502" s="252"/>
      <c r="J502" s="248"/>
      <c r="K502" s="248"/>
      <c r="L502" s="253"/>
      <c r="M502" s="254"/>
      <c r="N502" s="255"/>
      <c r="O502" s="255"/>
      <c r="P502" s="255"/>
      <c r="Q502" s="255"/>
      <c r="R502" s="255"/>
      <c r="S502" s="255"/>
      <c r="T502" s="256"/>
      <c r="U502" s="13"/>
      <c r="V502" s="13"/>
      <c r="W502" s="13"/>
      <c r="X502" s="13"/>
      <c r="Y502" s="13"/>
      <c r="Z502" s="13"/>
      <c r="AA502" s="13"/>
      <c r="AB502" s="13"/>
      <c r="AC502" s="13"/>
      <c r="AD502" s="13"/>
      <c r="AE502" s="13"/>
      <c r="AT502" s="257" t="s">
        <v>169</v>
      </c>
      <c r="AU502" s="257" t="s">
        <v>85</v>
      </c>
      <c r="AV502" s="13" t="s">
        <v>85</v>
      </c>
      <c r="AW502" s="13" t="s">
        <v>34</v>
      </c>
      <c r="AX502" s="13" t="s">
        <v>77</v>
      </c>
      <c r="AY502" s="257" t="s">
        <v>150</v>
      </c>
    </row>
    <row r="503" s="14" customFormat="1">
      <c r="A503" s="14"/>
      <c r="B503" s="258"/>
      <c r="C503" s="259"/>
      <c r="D503" s="241" t="s">
        <v>169</v>
      </c>
      <c r="E503" s="260" t="s">
        <v>1</v>
      </c>
      <c r="F503" s="261" t="s">
        <v>631</v>
      </c>
      <c r="G503" s="259"/>
      <c r="H503" s="260" t="s">
        <v>1</v>
      </c>
      <c r="I503" s="262"/>
      <c r="J503" s="259"/>
      <c r="K503" s="259"/>
      <c r="L503" s="263"/>
      <c r="M503" s="264"/>
      <c r="N503" s="265"/>
      <c r="O503" s="265"/>
      <c r="P503" s="265"/>
      <c r="Q503" s="265"/>
      <c r="R503" s="265"/>
      <c r="S503" s="265"/>
      <c r="T503" s="266"/>
      <c r="U503" s="14"/>
      <c r="V503" s="14"/>
      <c r="W503" s="14"/>
      <c r="X503" s="14"/>
      <c r="Y503" s="14"/>
      <c r="Z503" s="14"/>
      <c r="AA503" s="14"/>
      <c r="AB503" s="14"/>
      <c r="AC503" s="14"/>
      <c r="AD503" s="14"/>
      <c r="AE503" s="14"/>
      <c r="AT503" s="267" t="s">
        <v>169</v>
      </c>
      <c r="AU503" s="267" t="s">
        <v>85</v>
      </c>
      <c r="AV503" s="14" t="s">
        <v>21</v>
      </c>
      <c r="AW503" s="14" t="s">
        <v>34</v>
      </c>
      <c r="AX503" s="14" t="s">
        <v>77</v>
      </c>
      <c r="AY503" s="267" t="s">
        <v>150</v>
      </c>
    </row>
    <row r="504" s="13" customFormat="1">
      <c r="A504" s="13"/>
      <c r="B504" s="247"/>
      <c r="C504" s="248"/>
      <c r="D504" s="241" t="s">
        <v>169</v>
      </c>
      <c r="E504" s="249" t="s">
        <v>1</v>
      </c>
      <c r="F504" s="250" t="s">
        <v>632</v>
      </c>
      <c r="G504" s="248"/>
      <c r="H504" s="251">
        <v>22.399999999999999</v>
      </c>
      <c r="I504" s="252"/>
      <c r="J504" s="248"/>
      <c r="K504" s="248"/>
      <c r="L504" s="253"/>
      <c r="M504" s="254"/>
      <c r="N504" s="255"/>
      <c r="O504" s="255"/>
      <c r="P504" s="255"/>
      <c r="Q504" s="255"/>
      <c r="R504" s="255"/>
      <c r="S504" s="255"/>
      <c r="T504" s="256"/>
      <c r="U504" s="13"/>
      <c r="V504" s="13"/>
      <c r="W504" s="13"/>
      <c r="X504" s="13"/>
      <c r="Y504" s="13"/>
      <c r="Z504" s="13"/>
      <c r="AA504" s="13"/>
      <c r="AB504" s="13"/>
      <c r="AC504" s="13"/>
      <c r="AD504" s="13"/>
      <c r="AE504" s="13"/>
      <c r="AT504" s="257" t="s">
        <v>169</v>
      </c>
      <c r="AU504" s="257" t="s">
        <v>85</v>
      </c>
      <c r="AV504" s="13" t="s">
        <v>85</v>
      </c>
      <c r="AW504" s="13" t="s">
        <v>34</v>
      </c>
      <c r="AX504" s="13" t="s">
        <v>77</v>
      </c>
      <c r="AY504" s="257" t="s">
        <v>150</v>
      </c>
    </row>
    <row r="505" s="15" customFormat="1">
      <c r="A505" s="15"/>
      <c r="B505" s="268"/>
      <c r="C505" s="269"/>
      <c r="D505" s="241" t="s">
        <v>169</v>
      </c>
      <c r="E505" s="270" t="s">
        <v>1</v>
      </c>
      <c r="F505" s="271" t="s">
        <v>188</v>
      </c>
      <c r="G505" s="269"/>
      <c r="H505" s="272">
        <v>92.722999999999999</v>
      </c>
      <c r="I505" s="273"/>
      <c r="J505" s="269"/>
      <c r="K505" s="269"/>
      <c r="L505" s="274"/>
      <c r="M505" s="275"/>
      <c r="N505" s="276"/>
      <c r="O505" s="276"/>
      <c r="P505" s="276"/>
      <c r="Q505" s="276"/>
      <c r="R505" s="276"/>
      <c r="S505" s="276"/>
      <c r="T505" s="277"/>
      <c r="U505" s="15"/>
      <c r="V505" s="15"/>
      <c r="W505" s="15"/>
      <c r="X505" s="15"/>
      <c r="Y505" s="15"/>
      <c r="Z505" s="15"/>
      <c r="AA505" s="15"/>
      <c r="AB505" s="15"/>
      <c r="AC505" s="15"/>
      <c r="AD505" s="15"/>
      <c r="AE505" s="15"/>
      <c r="AT505" s="278" t="s">
        <v>169</v>
      </c>
      <c r="AU505" s="278" t="s">
        <v>85</v>
      </c>
      <c r="AV505" s="15" t="s">
        <v>157</v>
      </c>
      <c r="AW505" s="15" t="s">
        <v>34</v>
      </c>
      <c r="AX505" s="15" t="s">
        <v>21</v>
      </c>
      <c r="AY505" s="278" t="s">
        <v>150</v>
      </c>
    </row>
    <row r="506" s="2" customFormat="1" ht="24.15" customHeight="1">
      <c r="A506" s="38"/>
      <c r="B506" s="39"/>
      <c r="C506" s="228" t="s">
        <v>633</v>
      </c>
      <c r="D506" s="228" t="s">
        <v>152</v>
      </c>
      <c r="E506" s="229" t="s">
        <v>634</v>
      </c>
      <c r="F506" s="230" t="s">
        <v>635</v>
      </c>
      <c r="G506" s="231" t="s">
        <v>207</v>
      </c>
      <c r="H506" s="232">
        <v>98.415999999999997</v>
      </c>
      <c r="I506" s="233"/>
      <c r="J506" s="234">
        <f>ROUND(I506*H506,2)</f>
        <v>0</v>
      </c>
      <c r="K506" s="230" t="s">
        <v>156</v>
      </c>
      <c r="L506" s="44"/>
      <c r="M506" s="235" t="s">
        <v>1</v>
      </c>
      <c r="N506" s="236" t="s">
        <v>42</v>
      </c>
      <c r="O506" s="91"/>
      <c r="P506" s="237">
        <f>O506*H506</f>
        <v>0</v>
      </c>
      <c r="Q506" s="237">
        <v>0</v>
      </c>
      <c r="R506" s="237">
        <f>Q506*H506</f>
        <v>0</v>
      </c>
      <c r="S506" s="237">
        <v>0</v>
      </c>
      <c r="T506" s="238">
        <f>S506*H506</f>
        <v>0</v>
      </c>
      <c r="U506" s="38"/>
      <c r="V506" s="38"/>
      <c r="W506" s="38"/>
      <c r="X506" s="38"/>
      <c r="Y506" s="38"/>
      <c r="Z506" s="38"/>
      <c r="AA506" s="38"/>
      <c r="AB506" s="38"/>
      <c r="AC506" s="38"/>
      <c r="AD506" s="38"/>
      <c r="AE506" s="38"/>
      <c r="AR506" s="239" t="s">
        <v>157</v>
      </c>
      <c r="AT506" s="239" t="s">
        <v>152</v>
      </c>
      <c r="AU506" s="239" t="s">
        <v>85</v>
      </c>
      <c r="AY506" s="17" t="s">
        <v>150</v>
      </c>
      <c r="BE506" s="240">
        <f>IF(N506="základní",J506,0)</f>
        <v>0</v>
      </c>
      <c r="BF506" s="240">
        <f>IF(N506="snížená",J506,0)</f>
        <v>0</v>
      </c>
      <c r="BG506" s="240">
        <f>IF(N506="zákl. přenesená",J506,0)</f>
        <v>0</v>
      </c>
      <c r="BH506" s="240">
        <f>IF(N506="sníž. přenesená",J506,0)</f>
        <v>0</v>
      </c>
      <c r="BI506" s="240">
        <f>IF(N506="nulová",J506,0)</f>
        <v>0</v>
      </c>
      <c r="BJ506" s="17" t="s">
        <v>21</v>
      </c>
      <c r="BK506" s="240">
        <f>ROUND(I506*H506,2)</f>
        <v>0</v>
      </c>
      <c r="BL506" s="17" t="s">
        <v>157</v>
      </c>
      <c r="BM506" s="239" t="s">
        <v>636</v>
      </c>
    </row>
    <row r="507" s="2" customFormat="1">
      <c r="A507" s="38"/>
      <c r="B507" s="39"/>
      <c r="C507" s="40"/>
      <c r="D507" s="241" t="s">
        <v>159</v>
      </c>
      <c r="E507" s="40"/>
      <c r="F507" s="242" t="s">
        <v>637</v>
      </c>
      <c r="G507" s="40"/>
      <c r="H507" s="40"/>
      <c r="I507" s="243"/>
      <c r="J507" s="40"/>
      <c r="K507" s="40"/>
      <c r="L507" s="44"/>
      <c r="M507" s="244"/>
      <c r="N507" s="245"/>
      <c r="O507" s="91"/>
      <c r="P507" s="91"/>
      <c r="Q507" s="91"/>
      <c r="R507" s="91"/>
      <c r="S507" s="91"/>
      <c r="T507" s="92"/>
      <c r="U507" s="38"/>
      <c r="V507" s="38"/>
      <c r="W507" s="38"/>
      <c r="X507" s="38"/>
      <c r="Y507" s="38"/>
      <c r="Z507" s="38"/>
      <c r="AA507" s="38"/>
      <c r="AB507" s="38"/>
      <c r="AC507" s="38"/>
      <c r="AD507" s="38"/>
      <c r="AE507" s="38"/>
      <c r="AT507" s="17" t="s">
        <v>159</v>
      </c>
      <c r="AU507" s="17" t="s">
        <v>85</v>
      </c>
    </row>
    <row r="508" s="2" customFormat="1">
      <c r="A508" s="38"/>
      <c r="B508" s="39"/>
      <c r="C508" s="40"/>
      <c r="D508" s="241" t="s">
        <v>161</v>
      </c>
      <c r="E508" s="40"/>
      <c r="F508" s="246" t="s">
        <v>638</v>
      </c>
      <c r="G508" s="40"/>
      <c r="H508" s="40"/>
      <c r="I508" s="243"/>
      <c r="J508" s="40"/>
      <c r="K508" s="40"/>
      <c r="L508" s="44"/>
      <c r="M508" s="244"/>
      <c r="N508" s="245"/>
      <c r="O508" s="91"/>
      <c r="P508" s="91"/>
      <c r="Q508" s="91"/>
      <c r="R508" s="91"/>
      <c r="S508" s="91"/>
      <c r="T508" s="92"/>
      <c r="U508" s="38"/>
      <c r="V508" s="38"/>
      <c r="W508" s="38"/>
      <c r="X508" s="38"/>
      <c r="Y508" s="38"/>
      <c r="Z508" s="38"/>
      <c r="AA508" s="38"/>
      <c r="AB508" s="38"/>
      <c r="AC508" s="38"/>
      <c r="AD508" s="38"/>
      <c r="AE508" s="38"/>
      <c r="AT508" s="17" t="s">
        <v>161</v>
      </c>
      <c r="AU508" s="17" t="s">
        <v>85</v>
      </c>
    </row>
    <row r="509" s="14" customFormat="1">
      <c r="A509" s="14"/>
      <c r="B509" s="258"/>
      <c r="C509" s="259"/>
      <c r="D509" s="241" t="s">
        <v>169</v>
      </c>
      <c r="E509" s="260" t="s">
        <v>1</v>
      </c>
      <c r="F509" s="261" t="s">
        <v>639</v>
      </c>
      <c r="G509" s="259"/>
      <c r="H509" s="260" t="s">
        <v>1</v>
      </c>
      <c r="I509" s="262"/>
      <c r="J509" s="259"/>
      <c r="K509" s="259"/>
      <c r="L509" s="263"/>
      <c r="M509" s="264"/>
      <c r="N509" s="265"/>
      <c r="O509" s="265"/>
      <c r="P509" s="265"/>
      <c r="Q509" s="265"/>
      <c r="R509" s="265"/>
      <c r="S509" s="265"/>
      <c r="T509" s="266"/>
      <c r="U509" s="14"/>
      <c r="V509" s="14"/>
      <c r="W509" s="14"/>
      <c r="X509" s="14"/>
      <c r="Y509" s="14"/>
      <c r="Z509" s="14"/>
      <c r="AA509" s="14"/>
      <c r="AB509" s="14"/>
      <c r="AC509" s="14"/>
      <c r="AD509" s="14"/>
      <c r="AE509" s="14"/>
      <c r="AT509" s="267" t="s">
        <v>169</v>
      </c>
      <c r="AU509" s="267" t="s">
        <v>85</v>
      </c>
      <c r="AV509" s="14" t="s">
        <v>21</v>
      </c>
      <c r="AW509" s="14" t="s">
        <v>34</v>
      </c>
      <c r="AX509" s="14" t="s">
        <v>77</v>
      </c>
      <c r="AY509" s="267" t="s">
        <v>150</v>
      </c>
    </row>
    <row r="510" s="13" customFormat="1">
      <c r="A510" s="13"/>
      <c r="B510" s="247"/>
      <c r="C510" s="248"/>
      <c r="D510" s="241" t="s">
        <v>169</v>
      </c>
      <c r="E510" s="249" t="s">
        <v>1</v>
      </c>
      <c r="F510" s="250" t="s">
        <v>640</v>
      </c>
      <c r="G510" s="248"/>
      <c r="H510" s="251">
        <v>98.415999999999997</v>
      </c>
      <c r="I510" s="252"/>
      <c r="J510" s="248"/>
      <c r="K510" s="248"/>
      <c r="L510" s="253"/>
      <c r="M510" s="254"/>
      <c r="N510" s="255"/>
      <c r="O510" s="255"/>
      <c r="P510" s="255"/>
      <c r="Q510" s="255"/>
      <c r="R510" s="255"/>
      <c r="S510" s="255"/>
      <c r="T510" s="256"/>
      <c r="U510" s="13"/>
      <c r="V510" s="13"/>
      <c r="W510" s="13"/>
      <c r="X510" s="13"/>
      <c r="Y510" s="13"/>
      <c r="Z510" s="13"/>
      <c r="AA510" s="13"/>
      <c r="AB510" s="13"/>
      <c r="AC510" s="13"/>
      <c r="AD510" s="13"/>
      <c r="AE510" s="13"/>
      <c r="AT510" s="257" t="s">
        <v>169</v>
      </c>
      <c r="AU510" s="257" t="s">
        <v>85</v>
      </c>
      <c r="AV510" s="13" t="s">
        <v>85</v>
      </c>
      <c r="AW510" s="13" t="s">
        <v>34</v>
      </c>
      <c r="AX510" s="13" t="s">
        <v>21</v>
      </c>
      <c r="AY510" s="257" t="s">
        <v>150</v>
      </c>
    </row>
    <row r="511" s="2" customFormat="1" ht="14.4" customHeight="1">
      <c r="A511" s="38"/>
      <c r="B511" s="39"/>
      <c r="C511" s="228" t="s">
        <v>641</v>
      </c>
      <c r="D511" s="228" t="s">
        <v>152</v>
      </c>
      <c r="E511" s="229" t="s">
        <v>642</v>
      </c>
      <c r="F511" s="230" t="s">
        <v>643</v>
      </c>
      <c r="G511" s="231" t="s">
        <v>207</v>
      </c>
      <c r="H511" s="232">
        <v>295.24799999999999</v>
      </c>
      <c r="I511" s="233"/>
      <c r="J511" s="234">
        <f>ROUND(I511*H511,2)</f>
        <v>0</v>
      </c>
      <c r="K511" s="230" t="s">
        <v>156</v>
      </c>
      <c r="L511" s="44"/>
      <c r="M511" s="235" t="s">
        <v>1</v>
      </c>
      <c r="N511" s="236" t="s">
        <v>42</v>
      </c>
      <c r="O511" s="91"/>
      <c r="P511" s="237">
        <f>O511*H511</f>
        <v>0</v>
      </c>
      <c r="Q511" s="237">
        <v>0</v>
      </c>
      <c r="R511" s="237">
        <f>Q511*H511</f>
        <v>0</v>
      </c>
      <c r="S511" s="237">
        <v>0</v>
      </c>
      <c r="T511" s="238">
        <f>S511*H511</f>
        <v>0</v>
      </c>
      <c r="U511" s="38"/>
      <c r="V511" s="38"/>
      <c r="W511" s="38"/>
      <c r="X511" s="38"/>
      <c r="Y511" s="38"/>
      <c r="Z511" s="38"/>
      <c r="AA511" s="38"/>
      <c r="AB511" s="38"/>
      <c r="AC511" s="38"/>
      <c r="AD511" s="38"/>
      <c r="AE511" s="38"/>
      <c r="AR511" s="239" t="s">
        <v>157</v>
      </c>
      <c r="AT511" s="239" t="s">
        <v>152</v>
      </c>
      <c r="AU511" s="239" t="s">
        <v>85</v>
      </c>
      <c r="AY511" s="17" t="s">
        <v>150</v>
      </c>
      <c r="BE511" s="240">
        <f>IF(N511="základní",J511,0)</f>
        <v>0</v>
      </c>
      <c r="BF511" s="240">
        <f>IF(N511="snížená",J511,0)</f>
        <v>0</v>
      </c>
      <c r="BG511" s="240">
        <f>IF(N511="zákl. přenesená",J511,0)</f>
        <v>0</v>
      </c>
      <c r="BH511" s="240">
        <f>IF(N511="sníž. přenesená",J511,0)</f>
        <v>0</v>
      </c>
      <c r="BI511" s="240">
        <f>IF(N511="nulová",J511,0)</f>
        <v>0</v>
      </c>
      <c r="BJ511" s="17" t="s">
        <v>21</v>
      </c>
      <c r="BK511" s="240">
        <f>ROUND(I511*H511,2)</f>
        <v>0</v>
      </c>
      <c r="BL511" s="17" t="s">
        <v>157</v>
      </c>
      <c r="BM511" s="239" t="s">
        <v>644</v>
      </c>
    </row>
    <row r="512" s="2" customFormat="1">
      <c r="A512" s="38"/>
      <c r="B512" s="39"/>
      <c r="C512" s="40"/>
      <c r="D512" s="241" t="s">
        <v>159</v>
      </c>
      <c r="E512" s="40"/>
      <c r="F512" s="242" t="s">
        <v>645</v>
      </c>
      <c r="G512" s="40"/>
      <c r="H512" s="40"/>
      <c r="I512" s="243"/>
      <c r="J512" s="40"/>
      <c r="K512" s="40"/>
      <c r="L512" s="44"/>
      <c r="M512" s="244"/>
      <c r="N512" s="245"/>
      <c r="O512" s="91"/>
      <c r="P512" s="91"/>
      <c r="Q512" s="91"/>
      <c r="R512" s="91"/>
      <c r="S512" s="91"/>
      <c r="T512" s="92"/>
      <c r="U512" s="38"/>
      <c r="V512" s="38"/>
      <c r="W512" s="38"/>
      <c r="X512" s="38"/>
      <c r="Y512" s="38"/>
      <c r="Z512" s="38"/>
      <c r="AA512" s="38"/>
      <c r="AB512" s="38"/>
      <c r="AC512" s="38"/>
      <c r="AD512" s="38"/>
      <c r="AE512" s="38"/>
      <c r="AT512" s="17" t="s">
        <v>159</v>
      </c>
      <c r="AU512" s="17" t="s">
        <v>85</v>
      </c>
    </row>
    <row r="513" s="2" customFormat="1">
      <c r="A513" s="38"/>
      <c r="B513" s="39"/>
      <c r="C513" s="40"/>
      <c r="D513" s="241" t="s">
        <v>161</v>
      </c>
      <c r="E513" s="40"/>
      <c r="F513" s="246" t="s">
        <v>638</v>
      </c>
      <c r="G513" s="40"/>
      <c r="H513" s="40"/>
      <c r="I513" s="243"/>
      <c r="J513" s="40"/>
      <c r="K513" s="40"/>
      <c r="L513" s="44"/>
      <c r="M513" s="244"/>
      <c r="N513" s="245"/>
      <c r="O513" s="91"/>
      <c r="P513" s="91"/>
      <c r="Q513" s="91"/>
      <c r="R513" s="91"/>
      <c r="S513" s="91"/>
      <c r="T513" s="92"/>
      <c r="U513" s="38"/>
      <c r="V513" s="38"/>
      <c r="W513" s="38"/>
      <c r="X513" s="38"/>
      <c r="Y513" s="38"/>
      <c r="Z513" s="38"/>
      <c r="AA513" s="38"/>
      <c r="AB513" s="38"/>
      <c r="AC513" s="38"/>
      <c r="AD513" s="38"/>
      <c r="AE513" s="38"/>
      <c r="AT513" s="17" t="s">
        <v>161</v>
      </c>
      <c r="AU513" s="17" t="s">
        <v>85</v>
      </c>
    </row>
    <row r="514" s="13" customFormat="1">
      <c r="A514" s="13"/>
      <c r="B514" s="247"/>
      <c r="C514" s="248"/>
      <c r="D514" s="241" t="s">
        <v>169</v>
      </c>
      <c r="E514" s="249" t="s">
        <v>1</v>
      </c>
      <c r="F514" s="250" t="s">
        <v>646</v>
      </c>
      <c r="G514" s="248"/>
      <c r="H514" s="251">
        <v>295.24799999999999</v>
      </c>
      <c r="I514" s="252"/>
      <c r="J514" s="248"/>
      <c r="K514" s="248"/>
      <c r="L514" s="253"/>
      <c r="M514" s="254"/>
      <c r="N514" s="255"/>
      <c r="O514" s="255"/>
      <c r="P514" s="255"/>
      <c r="Q514" s="255"/>
      <c r="R514" s="255"/>
      <c r="S514" s="255"/>
      <c r="T514" s="256"/>
      <c r="U514" s="13"/>
      <c r="V514" s="13"/>
      <c r="W514" s="13"/>
      <c r="X514" s="13"/>
      <c r="Y514" s="13"/>
      <c r="Z514" s="13"/>
      <c r="AA514" s="13"/>
      <c r="AB514" s="13"/>
      <c r="AC514" s="13"/>
      <c r="AD514" s="13"/>
      <c r="AE514" s="13"/>
      <c r="AT514" s="257" t="s">
        <v>169</v>
      </c>
      <c r="AU514" s="257" t="s">
        <v>85</v>
      </c>
      <c r="AV514" s="13" t="s">
        <v>85</v>
      </c>
      <c r="AW514" s="13" t="s">
        <v>34</v>
      </c>
      <c r="AX514" s="13" t="s">
        <v>21</v>
      </c>
      <c r="AY514" s="257" t="s">
        <v>150</v>
      </c>
    </row>
    <row r="515" s="2" customFormat="1" ht="24.15" customHeight="1">
      <c r="A515" s="38"/>
      <c r="B515" s="39"/>
      <c r="C515" s="228" t="s">
        <v>647</v>
      </c>
      <c r="D515" s="228" t="s">
        <v>152</v>
      </c>
      <c r="E515" s="229" t="s">
        <v>648</v>
      </c>
      <c r="F515" s="230" t="s">
        <v>649</v>
      </c>
      <c r="G515" s="231" t="s">
        <v>207</v>
      </c>
      <c r="H515" s="232">
        <v>98.415999999999997</v>
      </c>
      <c r="I515" s="233"/>
      <c r="J515" s="234">
        <f>ROUND(I515*H515,2)</f>
        <v>0</v>
      </c>
      <c r="K515" s="230" t="s">
        <v>156</v>
      </c>
      <c r="L515" s="44"/>
      <c r="M515" s="235" t="s">
        <v>1</v>
      </c>
      <c r="N515" s="236" t="s">
        <v>42</v>
      </c>
      <c r="O515" s="91"/>
      <c r="P515" s="237">
        <f>O515*H515</f>
        <v>0</v>
      </c>
      <c r="Q515" s="237">
        <v>0</v>
      </c>
      <c r="R515" s="237">
        <f>Q515*H515</f>
        <v>0</v>
      </c>
      <c r="S515" s="237">
        <v>0</v>
      </c>
      <c r="T515" s="238">
        <f>S515*H515</f>
        <v>0</v>
      </c>
      <c r="U515" s="38"/>
      <c r="V515" s="38"/>
      <c r="W515" s="38"/>
      <c r="X515" s="38"/>
      <c r="Y515" s="38"/>
      <c r="Z515" s="38"/>
      <c r="AA515" s="38"/>
      <c r="AB515" s="38"/>
      <c r="AC515" s="38"/>
      <c r="AD515" s="38"/>
      <c r="AE515" s="38"/>
      <c r="AR515" s="239" t="s">
        <v>157</v>
      </c>
      <c r="AT515" s="239" t="s">
        <v>152</v>
      </c>
      <c r="AU515" s="239" t="s">
        <v>85</v>
      </c>
      <c r="AY515" s="17" t="s">
        <v>150</v>
      </c>
      <c r="BE515" s="240">
        <f>IF(N515="základní",J515,0)</f>
        <v>0</v>
      </c>
      <c r="BF515" s="240">
        <f>IF(N515="snížená",J515,0)</f>
        <v>0</v>
      </c>
      <c r="BG515" s="240">
        <f>IF(N515="zákl. přenesená",J515,0)</f>
        <v>0</v>
      </c>
      <c r="BH515" s="240">
        <f>IF(N515="sníž. přenesená",J515,0)</f>
        <v>0</v>
      </c>
      <c r="BI515" s="240">
        <f>IF(N515="nulová",J515,0)</f>
        <v>0</v>
      </c>
      <c r="BJ515" s="17" t="s">
        <v>21</v>
      </c>
      <c r="BK515" s="240">
        <f>ROUND(I515*H515,2)</f>
        <v>0</v>
      </c>
      <c r="BL515" s="17" t="s">
        <v>157</v>
      </c>
      <c r="BM515" s="239" t="s">
        <v>650</v>
      </c>
    </row>
    <row r="516" s="2" customFormat="1">
      <c r="A516" s="38"/>
      <c r="B516" s="39"/>
      <c r="C516" s="40"/>
      <c r="D516" s="241" t="s">
        <v>159</v>
      </c>
      <c r="E516" s="40"/>
      <c r="F516" s="242" t="s">
        <v>651</v>
      </c>
      <c r="G516" s="40"/>
      <c r="H516" s="40"/>
      <c r="I516" s="243"/>
      <c r="J516" s="40"/>
      <c r="K516" s="40"/>
      <c r="L516" s="44"/>
      <c r="M516" s="244"/>
      <c r="N516" s="245"/>
      <c r="O516" s="91"/>
      <c r="P516" s="91"/>
      <c r="Q516" s="91"/>
      <c r="R516" s="91"/>
      <c r="S516" s="91"/>
      <c r="T516" s="92"/>
      <c r="U516" s="38"/>
      <c r="V516" s="38"/>
      <c r="W516" s="38"/>
      <c r="X516" s="38"/>
      <c r="Y516" s="38"/>
      <c r="Z516" s="38"/>
      <c r="AA516" s="38"/>
      <c r="AB516" s="38"/>
      <c r="AC516" s="38"/>
      <c r="AD516" s="38"/>
      <c r="AE516" s="38"/>
      <c r="AT516" s="17" t="s">
        <v>159</v>
      </c>
      <c r="AU516" s="17" t="s">
        <v>85</v>
      </c>
    </row>
    <row r="517" s="12" customFormat="1" ht="22.8" customHeight="1">
      <c r="A517" s="12"/>
      <c r="B517" s="212"/>
      <c r="C517" s="213"/>
      <c r="D517" s="214" t="s">
        <v>76</v>
      </c>
      <c r="E517" s="226" t="s">
        <v>652</v>
      </c>
      <c r="F517" s="226" t="s">
        <v>653</v>
      </c>
      <c r="G517" s="213"/>
      <c r="H517" s="213"/>
      <c r="I517" s="216"/>
      <c r="J517" s="227">
        <f>BK517</f>
        <v>0</v>
      </c>
      <c r="K517" s="213"/>
      <c r="L517" s="218"/>
      <c r="M517" s="219"/>
      <c r="N517" s="220"/>
      <c r="O517" s="220"/>
      <c r="P517" s="221">
        <f>SUM(P518:P521)</f>
        <v>0</v>
      </c>
      <c r="Q517" s="220"/>
      <c r="R517" s="221">
        <f>SUM(R518:R521)</f>
        <v>0</v>
      </c>
      <c r="S517" s="220"/>
      <c r="T517" s="222">
        <f>SUM(T518:T521)</f>
        <v>0</v>
      </c>
      <c r="U517" s="12"/>
      <c r="V517" s="12"/>
      <c r="W517" s="12"/>
      <c r="X517" s="12"/>
      <c r="Y517" s="12"/>
      <c r="Z517" s="12"/>
      <c r="AA517" s="12"/>
      <c r="AB517" s="12"/>
      <c r="AC517" s="12"/>
      <c r="AD517" s="12"/>
      <c r="AE517" s="12"/>
      <c r="AR517" s="223" t="s">
        <v>21</v>
      </c>
      <c r="AT517" s="224" t="s">
        <v>76</v>
      </c>
      <c r="AU517" s="224" t="s">
        <v>21</v>
      </c>
      <c r="AY517" s="223" t="s">
        <v>150</v>
      </c>
      <c r="BK517" s="225">
        <f>SUM(BK518:BK521)</f>
        <v>0</v>
      </c>
    </row>
    <row r="518" s="2" customFormat="1" ht="24.15" customHeight="1">
      <c r="A518" s="38"/>
      <c r="B518" s="39"/>
      <c r="C518" s="228" t="s">
        <v>654</v>
      </c>
      <c r="D518" s="228" t="s">
        <v>152</v>
      </c>
      <c r="E518" s="229" t="s">
        <v>655</v>
      </c>
      <c r="F518" s="230" t="s">
        <v>656</v>
      </c>
      <c r="G518" s="231" t="s">
        <v>207</v>
      </c>
      <c r="H518" s="232">
        <v>151.971</v>
      </c>
      <c r="I518" s="233"/>
      <c r="J518" s="234">
        <f>ROUND(I518*H518,2)</f>
        <v>0</v>
      </c>
      <c r="K518" s="230" t="s">
        <v>156</v>
      </c>
      <c r="L518" s="44"/>
      <c r="M518" s="235" t="s">
        <v>1</v>
      </c>
      <c r="N518" s="236" t="s">
        <v>42</v>
      </c>
      <c r="O518" s="91"/>
      <c r="P518" s="237">
        <f>O518*H518</f>
        <v>0</v>
      </c>
      <c r="Q518" s="237">
        <v>0</v>
      </c>
      <c r="R518" s="237">
        <f>Q518*H518</f>
        <v>0</v>
      </c>
      <c r="S518" s="237">
        <v>0</v>
      </c>
      <c r="T518" s="238">
        <f>S518*H518</f>
        <v>0</v>
      </c>
      <c r="U518" s="38"/>
      <c r="V518" s="38"/>
      <c r="W518" s="38"/>
      <c r="X518" s="38"/>
      <c r="Y518" s="38"/>
      <c r="Z518" s="38"/>
      <c r="AA518" s="38"/>
      <c r="AB518" s="38"/>
      <c r="AC518" s="38"/>
      <c r="AD518" s="38"/>
      <c r="AE518" s="38"/>
      <c r="AR518" s="239" t="s">
        <v>157</v>
      </c>
      <c r="AT518" s="239" t="s">
        <v>152</v>
      </c>
      <c r="AU518" s="239" t="s">
        <v>85</v>
      </c>
      <c r="AY518" s="17" t="s">
        <v>150</v>
      </c>
      <c r="BE518" s="240">
        <f>IF(N518="základní",J518,0)</f>
        <v>0</v>
      </c>
      <c r="BF518" s="240">
        <f>IF(N518="snížená",J518,0)</f>
        <v>0</v>
      </c>
      <c r="BG518" s="240">
        <f>IF(N518="zákl. přenesená",J518,0)</f>
        <v>0</v>
      </c>
      <c r="BH518" s="240">
        <f>IF(N518="sníž. přenesená",J518,0)</f>
        <v>0</v>
      </c>
      <c r="BI518" s="240">
        <f>IF(N518="nulová",J518,0)</f>
        <v>0</v>
      </c>
      <c r="BJ518" s="17" t="s">
        <v>21</v>
      </c>
      <c r="BK518" s="240">
        <f>ROUND(I518*H518,2)</f>
        <v>0</v>
      </c>
      <c r="BL518" s="17" t="s">
        <v>157</v>
      </c>
      <c r="BM518" s="239" t="s">
        <v>657</v>
      </c>
    </row>
    <row r="519" s="2" customFormat="1">
      <c r="A519" s="38"/>
      <c r="B519" s="39"/>
      <c r="C519" s="40"/>
      <c r="D519" s="241" t="s">
        <v>159</v>
      </c>
      <c r="E519" s="40"/>
      <c r="F519" s="242" t="s">
        <v>658</v>
      </c>
      <c r="G519" s="40"/>
      <c r="H519" s="40"/>
      <c r="I519" s="243"/>
      <c r="J519" s="40"/>
      <c r="K519" s="40"/>
      <c r="L519" s="44"/>
      <c r="M519" s="244"/>
      <c r="N519" s="245"/>
      <c r="O519" s="91"/>
      <c r="P519" s="91"/>
      <c r="Q519" s="91"/>
      <c r="R519" s="91"/>
      <c r="S519" s="91"/>
      <c r="T519" s="92"/>
      <c r="U519" s="38"/>
      <c r="V519" s="38"/>
      <c r="W519" s="38"/>
      <c r="X519" s="38"/>
      <c r="Y519" s="38"/>
      <c r="Z519" s="38"/>
      <c r="AA519" s="38"/>
      <c r="AB519" s="38"/>
      <c r="AC519" s="38"/>
      <c r="AD519" s="38"/>
      <c r="AE519" s="38"/>
      <c r="AT519" s="17" t="s">
        <v>159</v>
      </c>
      <c r="AU519" s="17" t="s">
        <v>85</v>
      </c>
    </row>
    <row r="520" s="2" customFormat="1">
      <c r="A520" s="38"/>
      <c r="B520" s="39"/>
      <c r="C520" s="40"/>
      <c r="D520" s="241" t="s">
        <v>161</v>
      </c>
      <c r="E520" s="40"/>
      <c r="F520" s="246" t="s">
        <v>659</v>
      </c>
      <c r="G520" s="40"/>
      <c r="H520" s="40"/>
      <c r="I520" s="243"/>
      <c r="J520" s="40"/>
      <c r="K520" s="40"/>
      <c r="L520" s="44"/>
      <c r="M520" s="244"/>
      <c r="N520" s="245"/>
      <c r="O520" s="91"/>
      <c r="P520" s="91"/>
      <c r="Q520" s="91"/>
      <c r="R520" s="91"/>
      <c r="S520" s="91"/>
      <c r="T520" s="92"/>
      <c r="U520" s="38"/>
      <c r="V520" s="38"/>
      <c r="W520" s="38"/>
      <c r="X520" s="38"/>
      <c r="Y520" s="38"/>
      <c r="Z520" s="38"/>
      <c r="AA520" s="38"/>
      <c r="AB520" s="38"/>
      <c r="AC520" s="38"/>
      <c r="AD520" s="38"/>
      <c r="AE520" s="38"/>
      <c r="AT520" s="17" t="s">
        <v>161</v>
      </c>
      <c r="AU520" s="17" t="s">
        <v>85</v>
      </c>
    </row>
    <row r="521" s="2" customFormat="1">
      <c r="A521" s="38"/>
      <c r="B521" s="39"/>
      <c r="C521" s="40"/>
      <c r="D521" s="241" t="s">
        <v>177</v>
      </c>
      <c r="E521" s="40"/>
      <c r="F521" s="246" t="s">
        <v>660</v>
      </c>
      <c r="G521" s="40"/>
      <c r="H521" s="40"/>
      <c r="I521" s="243"/>
      <c r="J521" s="40"/>
      <c r="K521" s="40"/>
      <c r="L521" s="44"/>
      <c r="M521" s="244"/>
      <c r="N521" s="245"/>
      <c r="O521" s="91"/>
      <c r="P521" s="91"/>
      <c r="Q521" s="91"/>
      <c r="R521" s="91"/>
      <c r="S521" s="91"/>
      <c r="T521" s="92"/>
      <c r="U521" s="38"/>
      <c r="V521" s="38"/>
      <c r="W521" s="38"/>
      <c r="X521" s="38"/>
      <c r="Y521" s="38"/>
      <c r="Z521" s="38"/>
      <c r="AA521" s="38"/>
      <c r="AB521" s="38"/>
      <c r="AC521" s="38"/>
      <c r="AD521" s="38"/>
      <c r="AE521" s="38"/>
      <c r="AT521" s="17" t="s">
        <v>177</v>
      </c>
      <c r="AU521" s="17" t="s">
        <v>85</v>
      </c>
    </row>
    <row r="522" s="12" customFormat="1" ht="25.92" customHeight="1">
      <c r="A522" s="12"/>
      <c r="B522" s="212"/>
      <c r="C522" s="213"/>
      <c r="D522" s="214" t="s">
        <v>76</v>
      </c>
      <c r="E522" s="215" t="s">
        <v>661</v>
      </c>
      <c r="F522" s="215" t="s">
        <v>662</v>
      </c>
      <c r="G522" s="213"/>
      <c r="H522" s="213"/>
      <c r="I522" s="216"/>
      <c r="J522" s="217">
        <f>BK522</f>
        <v>0</v>
      </c>
      <c r="K522" s="213"/>
      <c r="L522" s="218"/>
      <c r="M522" s="219"/>
      <c r="N522" s="220"/>
      <c r="O522" s="220"/>
      <c r="P522" s="221">
        <f>P523+P536</f>
        <v>0</v>
      </c>
      <c r="Q522" s="220"/>
      <c r="R522" s="221">
        <f>R523+R536</f>
        <v>3.2956000000000001E-05</v>
      </c>
      <c r="S522" s="220"/>
      <c r="T522" s="222">
        <f>T523+T536</f>
        <v>0</v>
      </c>
      <c r="U522" s="12"/>
      <c r="V522" s="12"/>
      <c r="W522" s="12"/>
      <c r="X522" s="12"/>
      <c r="Y522" s="12"/>
      <c r="Z522" s="12"/>
      <c r="AA522" s="12"/>
      <c r="AB522" s="12"/>
      <c r="AC522" s="12"/>
      <c r="AD522" s="12"/>
      <c r="AE522" s="12"/>
      <c r="AR522" s="223" t="s">
        <v>85</v>
      </c>
      <c r="AT522" s="224" t="s">
        <v>76</v>
      </c>
      <c r="AU522" s="224" t="s">
        <v>77</v>
      </c>
      <c r="AY522" s="223" t="s">
        <v>150</v>
      </c>
      <c r="BK522" s="225">
        <f>BK523+BK536</f>
        <v>0</v>
      </c>
    </row>
    <row r="523" s="12" customFormat="1" ht="22.8" customHeight="1">
      <c r="A523" s="12"/>
      <c r="B523" s="212"/>
      <c r="C523" s="213"/>
      <c r="D523" s="214" t="s">
        <v>76</v>
      </c>
      <c r="E523" s="226" t="s">
        <v>663</v>
      </c>
      <c r="F523" s="226" t="s">
        <v>664</v>
      </c>
      <c r="G523" s="213"/>
      <c r="H523" s="213"/>
      <c r="I523" s="216"/>
      <c r="J523" s="227">
        <f>BK523</f>
        <v>0</v>
      </c>
      <c r="K523" s="213"/>
      <c r="L523" s="218"/>
      <c r="M523" s="219"/>
      <c r="N523" s="220"/>
      <c r="O523" s="220"/>
      <c r="P523" s="221">
        <f>SUM(P524:P535)</f>
        <v>0</v>
      </c>
      <c r="Q523" s="220"/>
      <c r="R523" s="221">
        <f>SUM(R524:R535)</f>
        <v>0</v>
      </c>
      <c r="S523" s="220"/>
      <c r="T523" s="222">
        <f>SUM(T524:T535)</f>
        <v>0</v>
      </c>
      <c r="U523" s="12"/>
      <c r="V523" s="12"/>
      <c r="W523" s="12"/>
      <c r="X523" s="12"/>
      <c r="Y523" s="12"/>
      <c r="Z523" s="12"/>
      <c r="AA523" s="12"/>
      <c r="AB523" s="12"/>
      <c r="AC523" s="12"/>
      <c r="AD523" s="12"/>
      <c r="AE523" s="12"/>
      <c r="AR523" s="223" t="s">
        <v>85</v>
      </c>
      <c r="AT523" s="224" t="s">
        <v>76</v>
      </c>
      <c r="AU523" s="224" t="s">
        <v>21</v>
      </c>
      <c r="AY523" s="223" t="s">
        <v>150</v>
      </c>
      <c r="BK523" s="225">
        <f>SUM(BK524:BK535)</f>
        <v>0</v>
      </c>
    </row>
    <row r="524" s="2" customFormat="1" ht="24.15" customHeight="1">
      <c r="A524" s="38"/>
      <c r="B524" s="39"/>
      <c r="C524" s="228" t="s">
        <v>665</v>
      </c>
      <c r="D524" s="228" t="s">
        <v>152</v>
      </c>
      <c r="E524" s="229" t="s">
        <v>666</v>
      </c>
      <c r="F524" s="230" t="s">
        <v>667</v>
      </c>
      <c r="G524" s="231" t="s">
        <v>155</v>
      </c>
      <c r="H524" s="232">
        <v>704</v>
      </c>
      <c r="I524" s="233"/>
      <c r="J524" s="234">
        <f>ROUND(I524*H524,2)</f>
        <v>0</v>
      </c>
      <c r="K524" s="230" t="s">
        <v>1</v>
      </c>
      <c r="L524" s="44"/>
      <c r="M524" s="235" t="s">
        <v>1</v>
      </c>
      <c r="N524" s="236" t="s">
        <v>42</v>
      </c>
      <c r="O524" s="91"/>
      <c r="P524" s="237">
        <f>O524*H524</f>
        <v>0</v>
      </c>
      <c r="Q524" s="237">
        <v>0</v>
      </c>
      <c r="R524" s="237">
        <f>Q524*H524</f>
        <v>0</v>
      </c>
      <c r="S524" s="237">
        <v>0</v>
      </c>
      <c r="T524" s="238">
        <f>S524*H524</f>
        <v>0</v>
      </c>
      <c r="U524" s="38"/>
      <c r="V524" s="38"/>
      <c r="W524" s="38"/>
      <c r="X524" s="38"/>
      <c r="Y524" s="38"/>
      <c r="Z524" s="38"/>
      <c r="AA524" s="38"/>
      <c r="AB524" s="38"/>
      <c r="AC524" s="38"/>
      <c r="AD524" s="38"/>
      <c r="AE524" s="38"/>
      <c r="AR524" s="239" t="s">
        <v>157</v>
      </c>
      <c r="AT524" s="239" t="s">
        <v>152</v>
      </c>
      <c r="AU524" s="239" t="s">
        <v>85</v>
      </c>
      <c r="AY524" s="17" t="s">
        <v>150</v>
      </c>
      <c r="BE524" s="240">
        <f>IF(N524="základní",J524,0)</f>
        <v>0</v>
      </c>
      <c r="BF524" s="240">
        <f>IF(N524="snížená",J524,0)</f>
        <v>0</v>
      </c>
      <c r="BG524" s="240">
        <f>IF(N524="zákl. přenesená",J524,0)</f>
        <v>0</v>
      </c>
      <c r="BH524" s="240">
        <f>IF(N524="sníž. přenesená",J524,0)</f>
        <v>0</v>
      </c>
      <c r="BI524" s="240">
        <f>IF(N524="nulová",J524,0)</f>
        <v>0</v>
      </c>
      <c r="BJ524" s="17" t="s">
        <v>21</v>
      </c>
      <c r="BK524" s="240">
        <f>ROUND(I524*H524,2)</f>
        <v>0</v>
      </c>
      <c r="BL524" s="17" t="s">
        <v>157</v>
      </c>
      <c r="BM524" s="239" t="s">
        <v>668</v>
      </c>
    </row>
    <row r="525" s="2" customFormat="1">
      <c r="A525" s="38"/>
      <c r="B525" s="39"/>
      <c r="C525" s="40"/>
      <c r="D525" s="241" t="s">
        <v>159</v>
      </c>
      <c r="E525" s="40"/>
      <c r="F525" s="242" t="s">
        <v>667</v>
      </c>
      <c r="G525" s="40"/>
      <c r="H525" s="40"/>
      <c r="I525" s="243"/>
      <c r="J525" s="40"/>
      <c r="K525" s="40"/>
      <c r="L525" s="44"/>
      <c r="M525" s="244"/>
      <c r="N525" s="245"/>
      <c r="O525" s="91"/>
      <c r="P525" s="91"/>
      <c r="Q525" s="91"/>
      <c r="R525" s="91"/>
      <c r="S525" s="91"/>
      <c r="T525" s="92"/>
      <c r="U525" s="38"/>
      <c r="V525" s="38"/>
      <c r="W525" s="38"/>
      <c r="X525" s="38"/>
      <c r="Y525" s="38"/>
      <c r="Z525" s="38"/>
      <c r="AA525" s="38"/>
      <c r="AB525" s="38"/>
      <c r="AC525" s="38"/>
      <c r="AD525" s="38"/>
      <c r="AE525" s="38"/>
      <c r="AT525" s="17" t="s">
        <v>159</v>
      </c>
      <c r="AU525" s="17" t="s">
        <v>85</v>
      </c>
    </row>
    <row r="526" s="2" customFormat="1">
      <c r="A526" s="38"/>
      <c r="B526" s="39"/>
      <c r="C526" s="40"/>
      <c r="D526" s="241" t="s">
        <v>177</v>
      </c>
      <c r="E526" s="40"/>
      <c r="F526" s="246" t="s">
        <v>669</v>
      </c>
      <c r="G526" s="40"/>
      <c r="H526" s="40"/>
      <c r="I526" s="243"/>
      <c r="J526" s="40"/>
      <c r="K526" s="40"/>
      <c r="L526" s="44"/>
      <c r="M526" s="244"/>
      <c r="N526" s="245"/>
      <c r="O526" s="91"/>
      <c r="P526" s="91"/>
      <c r="Q526" s="91"/>
      <c r="R526" s="91"/>
      <c r="S526" s="91"/>
      <c r="T526" s="92"/>
      <c r="U526" s="38"/>
      <c r="V526" s="38"/>
      <c r="W526" s="38"/>
      <c r="X526" s="38"/>
      <c r="Y526" s="38"/>
      <c r="Z526" s="38"/>
      <c r="AA526" s="38"/>
      <c r="AB526" s="38"/>
      <c r="AC526" s="38"/>
      <c r="AD526" s="38"/>
      <c r="AE526" s="38"/>
      <c r="AT526" s="17" t="s">
        <v>177</v>
      </c>
      <c r="AU526" s="17" t="s">
        <v>85</v>
      </c>
    </row>
    <row r="527" s="13" customFormat="1">
      <c r="A527" s="13"/>
      <c r="B527" s="247"/>
      <c r="C527" s="248"/>
      <c r="D527" s="241" t="s">
        <v>169</v>
      </c>
      <c r="E527" s="249" t="s">
        <v>1</v>
      </c>
      <c r="F527" s="250" t="s">
        <v>670</v>
      </c>
      <c r="G527" s="248"/>
      <c r="H527" s="251">
        <v>704</v>
      </c>
      <c r="I527" s="252"/>
      <c r="J527" s="248"/>
      <c r="K527" s="248"/>
      <c r="L527" s="253"/>
      <c r="M527" s="254"/>
      <c r="N527" s="255"/>
      <c r="O527" s="255"/>
      <c r="P527" s="255"/>
      <c r="Q527" s="255"/>
      <c r="R527" s="255"/>
      <c r="S527" s="255"/>
      <c r="T527" s="256"/>
      <c r="U527" s="13"/>
      <c r="V527" s="13"/>
      <c r="W527" s="13"/>
      <c r="X527" s="13"/>
      <c r="Y527" s="13"/>
      <c r="Z527" s="13"/>
      <c r="AA527" s="13"/>
      <c r="AB527" s="13"/>
      <c r="AC527" s="13"/>
      <c r="AD527" s="13"/>
      <c r="AE527" s="13"/>
      <c r="AT527" s="257" t="s">
        <v>169</v>
      </c>
      <c r="AU527" s="257" t="s">
        <v>85</v>
      </c>
      <c r="AV527" s="13" t="s">
        <v>85</v>
      </c>
      <c r="AW527" s="13" t="s">
        <v>34</v>
      </c>
      <c r="AX527" s="13" t="s">
        <v>77</v>
      </c>
      <c r="AY527" s="257" t="s">
        <v>150</v>
      </c>
    </row>
    <row r="528" s="15" customFormat="1">
      <c r="A528" s="15"/>
      <c r="B528" s="268"/>
      <c r="C528" s="269"/>
      <c r="D528" s="241" t="s">
        <v>169</v>
      </c>
      <c r="E528" s="270" t="s">
        <v>1</v>
      </c>
      <c r="F528" s="271" t="s">
        <v>188</v>
      </c>
      <c r="G528" s="269"/>
      <c r="H528" s="272">
        <v>704</v>
      </c>
      <c r="I528" s="273"/>
      <c r="J528" s="269"/>
      <c r="K528" s="269"/>
      <c r="L528" s="274"/>
      <c r="M528" s="275"/>
      <c r="N528" s="276"/>
      <c r="O528" s="276"/>
      <c r="P528" s="276"/>
      <c r="Q528" s="276"/>
      <c r="R528" s="276"/>
      <c r="S528" s="276"/>
      <c r="T528" s="277"/>
      <c r="U528" s="15"/>
      <c r="V528" s="15"/>
      <c r="W528" s="15"/>
      <c r="X528" s="15"/>
      <c r="Y528" s="15"/>
      <c r="Z528" s="15"/>
      <c r="AA528" s="15"/>
      <c r="AB528" s="15"/>
      <c r="AC528" s="15"/>
      <c r="AD528" s="15"/>
      <c r="AE528" s="15"/>
      <c r="AT528" s="278" t="s">
        <v>169</v>
      </c>
      <c r="AU528" s="278" t="s">
        <v>85</v>
      </c>
      <c r="AV528" s="15" t="s">
        <v>157</v>
      </c>
      <c r="AW528" s="15" t="s">
        <v>34</v>
      </c>
      <c r="AX528" s="15" t="s">
        <v>21</v>
      </c>
      <c r="AY528" s="278" t="s">
        <v>150</v>
      </c>
    </row>
    <row r="529" s="2" customFormat="1" ht="24.15" customHeight="1">
      <c r="A529" s="38"/>
      <c r="B529" s="39"/>
      <c r="C529" s="228" t="s">
        <v>671</v>
      </c>
      <c r="D529" s="228" t="s">
        <v>152</v>
      </c>
      <c r="E529" s="229" t="s">
        <v>672</v>
      </c>
      <c r="F529" s="230" t="s">
        <v>673</v>
      </c>
      <c r="G529" s="231" t="s">
        <v>173</v>
      </c>
      <c r="H529" s="232">
        <v>18</v>
      </c>
      <c r="I529" s="233"/>
      <c r="J529" s="234">
        <f>ROUND(I529*H529,2)</f>
        <v>0</v>
      </c>
      <c r="K529" s="230" t="s">
        <v>1</v>
      </c>
      <c r="L529" s="44"/>
      <c r="M529" s="235" t="s">
        <v>1</v>
      </c>
      <c r="N529" s="236" t="s">
        <v>42</v>
      </c>
      <c r="O529" s="91"/>
      <c r="P529" s="237">
        <f>O529*H529</f>
        <v>0</v>
      </c>
      <c r="Q529" s="237">
        <v>0</v>
      </c>
      <c r="R529" s="237">
        <f>Q529*H529</f>
        <v>0</v>
      </c>
      <c r="S529" s="237">
        <v>0</v>
      </c>
      <c r="T529" s="238">
        <f>S529*H529</f>
        <v>0</v>
      </c>
      <c r="U529" s="38"/>
      <c r="V529" s="38"/>
      <c r="W529" s="38"/>
      <c r="X529" s="38"/>
      <c r="Y529" s="38"/>
      <c r="Z529" s="38"/>
      <c r="AA529" s="38"/>
      <c r="AB529" s="38"/>
      <c r="AC529" s="38"/>
      <c r="AD529" s="38"/>
      <c r="AE529" s="38"/>
      <c r="AR529" s="239" t="s">
        <v>157</v>
      </c>
      <c r="AT529" s="239" t="s">
        <v>152</v>
      </c>
      <c r="AU529" s="239" t="s">
        <v>85</v>
      </c>
      <c r="AY529" s="17" t="s">
        <v>150</v>
      </c>
      <c r="BE529" s="240">
        <f>IF(N529="základní",J529,0)</f>
        <v>0</v>
      </c>
      <c r="BF529" s="240">
        <f>IF(N529="snížená",J529,0)</f>
        <v>0</v>
      </c>
      <c r="BG529" s="240">
        <f>IF(N529="zákl. přenesená",J529,0)</f>
        <v>0</v>
      </c>
      <c r="BH529" s="240">
        <f>IF(N529="sníž. přenesená",J529,0)</f>
        <v>0</v>
      </c>
      <c r="BI529" s="240">
        <f>IF(N529="nulová",J529,0)</f>
        <v>0</v>
      </c>
      <c r="BJ529" s="17" t="s">
        <v>21</v>
      </c>
      <c r="BK529" s="240">
        <f>ROUND(I529*H529,2)</f>
        <v>0</v>
      </c>
      <c r="BL529" s="17" t="s">
        <v>157</v>
      </c>
      <c r="BM529" s="239" t="s">
        <v>674</v>
      </c>
    </row>
    <row r="530" s="2" customFormat="1">
      <c r="A530" s="38"/>
      <c r="B530" s="39"/>
      <c r="C530" s="40"/>
      <c r="D530" s="241" t="s">
        <v>159</v>
      </c>
      <c r="E530" s="40"/>
      <c r="F530" s="242" t="s">
        <v>673</v>
      </c>
      <c r="G530" s="40"/>
      <c r="H530" s="40"/>
      <c r="I530" s="243"/>
      <c r="J530" s="40"/>
      <c r="K530" s="40"/>
      <c r="L530" s="44"/>
      <c r="M530" s="244"/>
      <c r="N530" s="245"/>
      <c r="O530" s="91"/>
      <c r="P530" s="91"/>
      <c r="Q530" s="91"/>
      <c r="R530" s="91"/>
      <c r="S530" s="91"/>
      <c r="T530" s="92"/>
      <c r="U530" s="38"/>
      <c r="V530" s="38"/>
      <c r="W530" s="38"/>
      <c r="X530" s="38"/>
      <c r="Y530" s="38"/>
      <c r="Z530" s="38"/>
      <c r="AA530" s="38"/>
      <c r="AB530" s="38"/>
      <c r="AC530" s="38"/>
      <c r="AD530" s="38"/>
      <c r="AE530" s="38"/>
      <c r="AT530" s="17" t="s">
        <v>159</v>
      </c>
      <c r="AU530" s="17" t="s">
        <v>85</v>
      </c>
    </row>
    <row r="531" s="2" customFormat="1">
      <c r="A531" s="38"/>
      <c r="B531" s="39"/>
      <c r="C531" s="40"/>
      <c r="D531" s="241" t="s">
        <v>177</v>
      </c>
      <c r="E531" s="40"/>
      <c r="F531" s="246" t="s">
        <v>675</v>
      </c>
      <c r="G531" s="40"/>
      <c r="H531" s="40"/>
      <c r="I531" s="243"/>
      <c r="J531" s="40"/>
      <c r="K531" s="40"/>
      <c r="L531" s="44"/>
      <c r="M531" s="244"/>
      <c r="N531" s="245"/>
      <c r="O531" s="91"/>
      <c r="P531" s="91"/>
      <c r="Q531" s="91"/>
      <c r="R531" s="91"/>
      <c r="S531" s="91"/>
      <c r="T531" s="92"/>
      <c r="U531" s="38"/>
      <c r="V531" s="38"/>
      <c r="W531" s="38"/>
      <c r="X531" s="38"/>
      <c r="Y531" s="38"/>
      <c r="Z531" s="38"/>
      <c r="AA531" s="38"/>
      <c r="AB531" s="38"/>
      <c r="AC531" s="38"/>
      <c r="AD531" s="38"/>
      <c r="AE531" s="38"/>
      <c r="AT531" s="17" t="s">
        <v>177</v>
      </c>
      <c r="AU531" s="17" t="s">
        <v>85</v>
      </c>
    </row>
    <row r="532" s="13" customFormat="1">
      <c r="A532" s="13"/>
      <c r="B532" s="247"/>
      <c r="C532" s="248"/>
      <c r="D532" s="241" t="s">
        <v>169</v>
      </c>
      <c r="E532" s="249" t="s">
        <v>1</v>
      </c>
      <c r="F532" s="250" t="s">
        <v>676</v>
      </c>
      <c r="G532" s="248"/>
      <c r="H532" s="251">
        <v>18</v>
      </c>
      <c r="I532" s="252"/>
      <c r="J532" s="248"/>
      <c r="K532" s="248"/>
      <c r="L532" s="253"/>
      <c r="M532" s="254"/>
      <c r="N532" s="255"/>
      <c r="O532" s="255"/>
      <c r="P532" s="255"/>
      <c r="Q532" s="255"/>
      <c r="R532" s="255"/>
      <c r="S532" s="255"/>
      <c r="T532" s="256"/>
      <c r="U532" s="13"/>
      <c r="V532" s="13"/>
      <c r="W532" s="13"/>
      <c r="X532" s="13"/>
      <c r="Y532" s="13"/>
      <c r="Z532" s="13"/>
      <c r="AA532" s="13"/>
      <c r="AB532" s="13"/>
      <c r="AC532" s="13"/>
      <c r="AD532" s="13"/>
      <c r="AE532" s="13"/>
      <c r="AT532" s="257" t="s">
        <v>169</v>
      </c>
      <c r="AU532" s="257" t="s">
        <v>85</v>
      </c>
      <c r="AV532" s="13" t="s">
        <v>85</v>
      </c>
      <c r="AW532" s="13" t="s">
        <v>34</v>
      </c>
      <c r="AX532" s="13" t="s">
        <v>21</v>
      </c>
      <c r="AY532" s="257" t="s">
        <v>150</v>
      </c>
    </row>
    <row r="533" s="2" customFormat="1" ht="24.15" customHeight="1">
      <c r="A533" s="38"/>
      <c r="B533" s="39"/>
      <c r="C533" s="228" t="s">
        <v>677</v>
      </c>
      <c r="D533" s="228" t="s">
        <v>152</v>
      </c>
      <c r="E533" s="229" t="s">
        <v>678</v>
      </c>
      <c r="F533" s="230" t="s">
        <v>679</v>
      </c>
      <c r="G533" s="231" t="s">
        <v>680</v>
      </c>
      <c r="H533" s="289"/>
      <c r="I533" s="233"/>
      <c r="J533" s="234">
        <f>ROUND(I533*H533,2)</f>
        <v>0</v>
      </c>
      <c r="K533" s="230" t="s">
        <v>156</v>
      </c>
      <c r="L533" s="44"/>
      <c r="M533" s="235" t="s">
        <v>1</v>
      </c>
      <c r="N533" s="236" t="s">
        <v>42</v>
      </c>
      <c r="O533" s="91"/>
      <c r="P533" s="237">
        <f>O533*H533</f>
        <v>0</v>
      </c>
      <c r="Q533" s="237">
        <v>0</v>
      </c>
      <c r="R533" s="237">
        <f>Q533*H533</f>
        <v>0</v>
      </c>
      <c r="S533" s="237">
        <v>0</v>
      </c>
      <c r="T533" s="238">
        <f>S533*H533</f>
        <v>0</v>
      </c>
      <c r="U533" s="38"/>
      <c r="V533" s="38"/>
      <c r="W533" s="38"/>
      <c r="X533" s="38"/>
      <c r="Y533" s="38"/>
      <c r="Z533" s="38"/>
      <c r="AA533" s="38"/>
      <c r="AB533" s="38"/>
      <c r="AC533" s="38"/>
      <c r="AD533" s="38"/>
      <c r="AE533" s="38"/>
      <c r="AR533" s="239" t="s">
        <v>265</v>
      </c>
      <c r="AT533" s="239" t="s">
        <v>152</v>
      </c>
      <c r="AU533" s="239" t="s">
        <v>85</v>
      </c>
      <c r="AY533" s="17" t="s">
        <v>150</v>
      </c>
      <c r="BE533" s="240">
        <f>IF(N533="základní",J533,0)</f>
        <v>0</v>
      </c>
      <c r="BF533" s="240">
        <f>IF(N533="snížená",J533,0)</f>
        <v>0</v>
      </c>
      <c r="BG533" s="240">
        <f>IF(N533="zákl. přenesená",J533,0)</f>
        <v>0</v>
      </c>
      <c r="BH533" s="240">
        <f>IF(N533="sníž. přenesená",J533,0)</f>
        <v>0</v>
      </c>
      <c r="BI533" s="240">
        <f>IF(N533="nulová",J533,0)</f>
        <v>0</v>
      </c>
      <c r="BJ533" s="17" t="s">
        <v>21</v>
      </c>
      <c r="BK533" s="240">
        <f>ROUND(I533*H533,2)</f>
        <v>0</v>
      </c>
      <c r="BL533" s="17" t="s">
        <v>265</v>
      </c>
      <c r="BM533" s="239" t="s">
        <v>681</v>
      </c>
    </row>
    <row r="534" s="2" customFormat="1">
      <c r="A534" s="38"/>
      <c r="B534" s="39"/>
      <c r="C534" s="40"/>
      <c r="D534" s="241" t="s">
        <v>159</v>
      </c>
      <c r="E534" s="40"/>
      <c r="F534" s="242" t="s">
        <v>682</v>
      </c>
      <c r="G534" s="40"/>
      <c r="H534" s="40"/>
      <c r="I534" s="243"/>
      <c r="J534" s="40"/>
      <c r="K534" s="40"/>
      <c r="L534" s="44"/>
      <c r="M534" s="244"/>
      <c r="N534" s="245"/>
      <c r="O534" s="91"/>
      <c r="P534" s="91"/>
      <c r="Q534" s="91"/>
      <c r="R534" s="91"/>
      <c r="S534" s="91"/>
      <c r="T534" s="92"/>
      <c r="U534" s="38"/>
      <c r="V534" s="38"/>
      <c r="W534" s="38"/>
      <c r="X534" s="38"/>
      <c r="Y534" s="38"/>
      <c r="Z534" s="38"/>
      <c r="AA534" s="38"/>
      <c r="AB534" s="38"/>
      <c r="AC534" s="38"/>
      <c r="AD534" s="38"/>
      <c r="AE534" s="38"/>
      <c r="AT534" s="17" t="s">
        <v>159</v>
      </c>
      <c r="AU534" s="17" t="s">
        <v>85</v>
      </c>
    </row>
    <row r="535" s="2" customFormat="1">
      <c r="A535" s="38"/>
      <c r="B535" s="39"/>
      <c r="C535" s="40"/>
      <c r="D535" s="241" t="s">
        <v>161</v>
      </c>
      <c r="E535" s="40"/>
      <c r="F535" s="246" t="s">
        <v>683</v>
      </c>
      <c r="G535" s="40"/>
      <c r="H535" s="40"/>
      <c r="I535" s="243"/>
      <c r="J535" s="40"/>
      <c r="K535" s="40"/>
      <c r="L535" s="44"/>
      <c r="M535" s="244"/>
      <c r="N535" s="245"/>
      <c r="O535" s="91"/>
      <c r="P535" s="91"/>
      <c r="Q535" s="91"/>
      <c r="R535" s="91"/>
      <c r="S535" s="91"/>
      <c r="T535" s="92"/>
      <c r="U535" s="38"/>
      <c r="V535" s="38"/>
      <c r="W535" s="38"/>
      <c r="X535" s="38"/>
      <c r="Y535" s="38"/>
      <c r="Z535" s="38"/>
      <c r="AA535" s="38"/>
      <c r="AB535" s="38"/>
      <c r="AC535" s="38"/>
      <c r="AD535" s="38"/>
      <c r="AE535" s="38"/>
      <c r="AT535" s="17" t="s">
        <v>161</v>
      </c>
      <c r="AU535" s="17" t="s">
        <v>85</v>
      </c>
    </row>
    <row r="536" s="12" customFormat="1" ht="22.8" customHeight="1">
      <c r="A536" s="12"/>
      <c r="B536" s="212"/>
      <c r="C536" s="213"/>
      <c r="D536" s="214" t="s">
        <v>76</v>
      </c>
      <c r="E536" s="226" t="s">
        <v>684</v>
      </c>
      <c r="F536" s="226" t="s">
        <v>685</v>
      </c>
      <c r="G536" s="213"/>
      <c r="H536" s="213"/>
      <c r="I536" s="216"/>
      <c r="J536" s="227">
        <f>BK536</f>
        <v>0</v>
      </c>
      <c r="K536" s="213"/>
      <c r="L536" s="218"/>
      <c r="M536" s="219"/>
      <c r="N536" s="220"/>
      <c r="O536" s="220"/>
      <c r="P536" s="221">
        <f>SUM(P537:P543)</f>
        <v>0</v>
      </c>
      <c r="Q536" s="220"/>
      <c r="R536" s="221">
        <f>SUM(R537:R543)</f>
        <v>3.2956000000000001E-05</v>
      </c>
      <c r="S536" s="220"/>
      <c r="T536" s="222">
        <f>SUM(T537:T543)</f>
        <v>0</v>
      </c>
      <c r="U536" s="12"/>
      <c r="V536" s="12"/>
      <c r="W536" s="12"/>
      <c r="X536" s="12"/>
      <c r="Y536" s="12"/>
      <c r="Z536" s="12"/>
      <c r="AA536" s="12"/>
      <c r="AB536" s="12"/>
      <c r="AC536" s="12"/>
      <c r="AD536" s="12"/>
      <c r="AE536" s="12"/>
      <c r="AR536" s="223" t="s">
        <v>85</v>
      </c>
      <c r="AT536" s="224" t="s">
        <v>76</v>
      </c>
      <c r="AU536" s="224" t="s">
        <v>21</v>
      </c>
      <c r="AY536" s="223" t="s">
        <v>150</v>
      </c>
      <c r="BK536" s="225">
        <f>SUM(BK537:BK543)</f>
        <v>0</v>
      </c>
    </row>
    <row r="537" s="2" customFormat="1" ht="24.15" customHeight="1">
      <c r="A537" s="38"/>
      <c r="B537" s="39"/>
      <c r="C537" s="228" t="s">
        <v>686</v>
      </c>
      <c r="D537" s="228" t="s">
        <v>152</v>
      </c>
      <c r="E537" s="229" t="s">
        <v>687</v>
      </c>
      <c r="F537" s="230" t="s">
        <v>688</v>
      </c>
      <c r="G537" s="231" t="s">
        <v>155</v>
      </c>
      <c r="H537" s="232">
        <v>0.154</v>
      </c>
      <c r="I537" s="233"/>
      <c r="J537" s="234">
        <f>ROUND(I537*H537,2)</f>
        <v>0</v>
      </c>
      <c r="K537" s="230" t="s">
        <v>156</v>
      </c>
      <c r="L537" s="44"/>
      <c r="M537" s="235" t="s">
        <v>1</v>
      </c>
      <c r="N537" s="236" t="s">
        <v>42</v>
      </c>
      <c r="O537" s="91"/>
      <c r="P537" s="237">
        <f>O537*H537</f>
        <v>0</v>
      </c>
      <c r="Q537" s="237">
        <v>0.000214</v>
      </c>
      <c r="R537" s="237">
        <f>Q537*H537</f>
        <v>3.2956000000000001E-05</v>
      </c>
      <c r="S537" s="237">
        <v>0</v>
      </c>
      <c r="T537" s="238">
        <f>S537*H537</f>
        <v>0</v>
      </c>
      <c r="U537" s="38"/>
      <c r="V537" s="38"/>
      <c r="W537" s="38"/>
      <c r="X537" s="38"/>
      <c r="Y537" s="38"/>
      <c r="Z537" s="38"/>
      <c r="AA537" s="38"/>
      <c r="AB537" s="38"/>
      <c r="AC537" s="38"/>
      <c r="AD537" s="38"/>
      <c r="AE537" s="38"/>
      <c r="AR537" s="239" t="s">
        <v>265</v>
      </c>
      <c r="AT537" s="239" t="s">
        <v>152</v>
      </c>
      <c r="AU537" s="239" t="s">
        <v>85</v>
      </c>
      <c r="AY537" s="17" t="s">
        <v>150</v>
      </c>
      <c r="BE537" s="240">
        <f>IF(N537="základní",J537,0)</f>
        <v>0</v>
      </c>
      <c r="BF537" s="240">
        <f>IF(N537="snížená",J537,0)</f>
        <v>0</v>
      </c>
      <c r="BG537" s="240">
        <f>IF(N537="zákl. přenesená",J537,0)</f>
        <v>0</v>
      </c>
      <c r="BH537" s="240">
        <f>IF(N537="sníž. přenesená",J537,0)</f>
        <v>0</v>
      </c>
      <c r="BI537" s="240">
        <f>IF(N537="nulová",J537,0)</f>
        <v>0</v>
      </c>
      <c r="BJ537" s="17" t="s">
        <v>21</v>
      </c>
      <c r="BK537" s="240">
        <f>ROUND(I537*H537,2)</f>
        <v>0</v>
      </c>
      <c r="BL537" s="17" t="s">
        <v>265</v>
      </c>
      <c r="BM537" s="239" t="s">
        <v>689</v>
      </c>
    </row>
    <row r="538" s="2" customFormat="1">
      <c r="A538" s="38"/>
      <c r="B538" s="39"/>
      <c r="C538" s="40"/>
      <c r="D538" s="241" t="s">
        <v>159</v>
      </c>
      <c r="E538" s="40"/>
      <c r="F538" s="242" t="s">
        <v>688</v>
      </c>
      <c r="G538" s="40"/>
      <c r="H538" s="40"/>
      <c r="I538" s="243"/>
      <c r="J538" s="40"/>
      <c r="K538" s="40"/>
      <c r="L538" s="44"/>
      <c r="M538" s="244"/>
      <c r="N538" s="245"/>
      <c r="O538" s="91"/>
      <c r="P538" s="91"/>
      <c r="Q538" s="91"/>
      <c r="R538" s="91"/>
      <c r="S538" s="91"/>
      <c r="T538" s="92"/>
      <c r="U538" s="38"/>
      <c r="V538" s="38"/>
      <c r="W538" s="38"/>
      <c r="X538" s="38"/>
      <c r="Y538" s="38"/>
      <c r="Z538" s="38"/>
      <c r="AA538" s="38"/>
      <c r="AB538" s="38"/>
      <c r="AC538" s="38"/>
      <c r="AD538" s="38"/>
      <c r="AE538" s="38"/>
      <c r="AT538" s="17" t="s">
        <v>159</v>
      </c>
      <c r="AU538" s="17" t="s">
        <v>85</v>
      </c>
    </row>
    <row r="539" s="2" customFormat="1">
      <c r="A539" s="38"/>
      <c r="B539" s="39"/>
      <c r="C539" s="40"/>
      <c r="D539" s="241" t="s">
        <v>161</v>
      </c>
      <c r="E539" s="40"/>
      <c r="F539" s="246" t="s">
        <v>690</v>
      </c>
      <c r="G539" s="40"/>
      <c r="H539" s="40"/>
      <c r="I539" s="243"/>
      <c r="J539" s="40"/>
      <c r="K539" s="40"/>
      <c r="L539" s="44"/>
      <c r="M539" s="244"/>
      <c r="N539" s="245"/>
      <c r="O539" s="91"/>
      <c r="P539" s="91"/>
      <c r="Q539" s="91"/>
      <c r="R539" s="91"/>
      <c r="S539" s="91"/>
      <c r="T539" s="92"/>
      <c r="U539" s="38"/>
      <c r="V539" s="38"/>
      <c r="W539" s="38"/>
      <c r="X539" s="38"/>
      <c r="Y539" s="38"/>
      <c r="Z539" s="38"/>
      <c r="AA539" s="38"/>
      <c r="AB539" s="38"/>
      <c r="AC539" s="38"/>
      <c r="AD539" s="38"/>
      <c r="AE539" s="38"/>
      <c r="AT539" s="17" t="s">
        <v>161</v>
      </c>
      <c r="AU539" s="17" t="s">
        <v>85</v>
      </c>
    </row>
    <row r="540" s="2" customFormat="1">
      <c r="A540" s="38"/>
      <c r="B540" s="39"/>
      <c r="C540" s="40"/>
      <c r="D540" s="241" t="s">
        <v>177</v>
      </c>
      <c r="E540" s="40"/>
      <c r="F540" s="246" t="s">
        <v>691</v>
      </c>
      <c r="G540" s="40"/>
      <c r="H540" s="40"/>
      <c r="I540" s="243"/>
      <c r="J540" s="40"/>
      <c r="K540" s="40"/>
      <c r="L540" s="44"/>
      <c r="M540" s="244"/>
      <c r="N540" s="245"/>
      <c r="O540" s="91"/>
      <c r="P540" s="91"/>
      <c r="Q540" s="91"/>
      <c r="R540" s="91"/>
      <c r="S540" s="91"/>
      <c r="T540" s="92"/>
      <c r="U540" s="38"/>
      <c r="V540" s="38"/>
      <c r="W540" s="38"/>
      <c r="X540" s="38"/>
      <c r="Y540" s="38"/>
      <c r="Z540" s="38"/>
      <c r="AA540" s="38"/>
      <c r="AB540" s="38"/>
      <c r="AC540" s="38"/>
      <c r="AD540" s="38"/>
      <c r="AE540" s="38"/>
      <c r="AT540" s="17" t="s">
        <v>177</v>
      </c>
      <c r="AU540" s="17" t="s">
        <v>85</v>
      </c>
    </row>
    <row r="541" s="14" customFormat="1">
      <c r="A541" s="14"/>
      <c r="B541" s="258"/>
      <c r="C541" s="259"/>
      <c r="D541" s="241" t="s">
        <v>169</v>
      </c>
      <c r="E541" s="260" t="s">
        <v>1</v>
      </c>
      <c r="F541" s="261" t="s">
        <v>692</v>
      </c>
      <c r="G541" s="259"/>
      <c r="H541" s="260" t="s">
        <v>1</v>
      </c>
      <c r="I541" s="262"/>
      <c r="J541" s="259"/>
      <c r="K541" s="259"/>
      <c r="L541" s="263"/>
      <c r="M541" s="264"/>
      <c r="N541" s="265"/>
      <c r="O541" s="265"/>
      <c r="P541" s="265"/>
      <c r="Q541" s="265"/>
      <c r="R541" s="265"/>
      <c r="S541" s="265"/>
      <c r="T541" s="266"/>
      <c r="U541" s="14"/>
      <c r="V541" s="14"/>
      <c r="W541" s="14"/>
      <c r="X541" s="14"/>
      <c r="Y541" s="14"/>
      <c r="Z541" s="14"/>
      <c r="AA541" s="14"/>
      <c r="AB541" s="14"/>
      <c r="AC541" s="14"/>
      <c r="AD541" s="14"/>
      <c r="AE541" s="14"/>
      <c r="AT541" s="267" t="s">
        <v>169</v>
      </c>
      <c r="AU541" s="267" t="s">
        <v>85</v>
      </c>
      <c r="AV541" s="14" t="s">
        <v>21</v>
      </c>
      <c r="AW541" s="14" t="s">
        <v>34</v>
      </c>
      <c r="AX541" s="14" t="s">
        <v>77</v>
      </c>
      <c r="AY541" s="267" t="s">
        <v>150</v>
      </c>
    </row>
    <row r="542" s="13" customFormat="1">
      <c r="A542" s="13"/>
      <c r="B542" s="247"/>
      <c r="C542" s="248"/>
      <c r="D542" s="241" t="s">
        <v>169</v>
      </c>
      <c r="E542" s="249" t="s">
        <v>1</v>
      </c>
      <c r="F542" s="250" t="s">
        <v>693</v>
      </c>
      <c r="G542" s="248"/>
      <c r="H542" s="251">
        <v>0.154</v>
      </c>
      <c r="I542" s="252"/>
      <c r="J542" s="248"/>
      <c r="K542" s="248"/>
      <c r="L542" s="253"/>
      <c r="M542" s="254"/>
      <c r="N542" s="255"/>
      <c r="O542" s="255"/>
      <c r="P542" s="255"/>
      <c r="Q542" s="255"/>
      <c r="R542" s="255"/>
      <c r="S542" s="255"/>
      <c r="T542" s="256"/>
      <c r="U542" s="13"/>
      <c r="V542" s="13"/>
      <c r="W542" s="13"/>
      <c r="X542" s="13"/>
      <c r="Y542" s="13"/>
      <c r="Z542" s="13"/>
      <c r="AA542" s="13"/>
      <c r="AB542" s="13"/>
      <c r="AC542" s="13"/>
      <c r="AD542" s="13"/>
      <c r="AE542" s="13"/>
      <c r="AT542" s="257" t="s">
        <v>169</v>
      </c>
      <c r="AU542" s="257" t="s">
        <v>85</v>
      </c>
      <c r="AV542" s="13" t="s">
        <v>85</v>
      </c>
      <c r="AW542" s="13" t="s">
        <v>34</v>
      </c>
      <c r="AX542" s="13" t="s">
        <v>77</v>
      </c>
      <c r="AY542" s="257" t="s">
        <v>150</v>
      </c>
    </row>
    <row r="543" s="15" customFormat="1">
      <c r="A543" s="15"/>
      <c r="B543" s="268"/>
      <c r="C543" s="269"/>
      <c r="D543" s="241" t="s">
        <v>169</v>
      </c>
      <c r="E543" s="270" t="s">
        <v>1</v>
      </c>
      <c r="F543" s="271" t="s">
        <v>188</v>
      </c>
      <c r="G543" s="269"/>
      <c r="H543" s="272">
        <v>0.154</v>
      </c>
      <c r="I543" s="273"/>
      <c r="J543" s="269"/>
      <c r="K543" s="269"/>
      <c r="L543" s="274"/>
      <c r="M543" s="290"/>
      <c r="N543" s="291"/>
      <c r="O543" s="291"/>
      <c r="P543" s="291"/>
      <c r="Q543" s="291"/>
      <c r="R543" s="291"/>
      <c r="S543" s="291"/>
      <c r="T543" s="292"/>
      <c r="U543" s="15"/>
      <c r="V543" s="15"/>
      <c r="W543" s="15"/>
      <c r="X543" s="15"/>
      <c r="Y543" s="15"/>
      <c r="Z543" s="15"/>
      <c r="AA543" s="15"/>
      <c r="AB543" s="15"/>
      <c r="AC543" s="15"/>
      <c r="AD543" s="15"/>
      <c r="AE543" s="15"/>
      <c r="AT543" s="278" t="s">
        <v>169</v>
      </c>
      <c r="AU543" s="278" t="s">
        <v>85</v>
      </c>
      <c r="AV543" s="15" t="s">
        <v>157</v>
      </c>
      <c r="AW543" s="15" t="s">
        <v>34</v>
      </c>
      <c r="AX543" s="15" t="s">
        <v>21</v>
      </c>
      <c r="AY543" s="278" t="s">
        <v>150</v>
      </c>
    </row>
    <row r="544" s="2" customFormat="1" ht="6.96" customHeight="1">
      <c r="A544" s="38"/>
      <c r="B544" s="66"/>
      <c r="C544" s="67"/>
      <c r="D544" s="67"/>
      <c r="E544" s="67"/>
      <c r="F544" s="67"/>
      <c r="G544" s="67"/>
      <c r="H544" s="67"/>
      <c r="I544" s="67"/>
      <c r="J544" s="67"/>
      <c r="K544" s="67"/>
      <c r="L544" s="44"/>
      <c r="M544" s="38"/>
      <c r="O544" s="38"/>
      <c r="P544" s="38"/>
      <c r="Q544" s="38"/>
      <c r="R544" s="38"/>
      <c r="S544" s="38"/>
      <c r="T544" s="38"/>
      <c r="U544" s="38"/>
      <c r="V544" s="38"/>
      <c r="W544" s="38"/>
      <c r="X544" s="38"/>
      <c r="Y544" s="38"/>
      <c r="Z544" s="38"/>
      <c r="AA544" s="38"/>
      <c r="AB544" s="38"/>
      <c r="AC544" s="38"/>
      <c r="AD544" s="38"/>
      <c r="AE544" s="38"/>
    </row>
  </sheetData>
  <sheetProtection sheet="1" autoFilter="0" formatColumns="0" formatRows="0" objects="1" scenarios="1" spinCount="100000" saltValue="DkewKp0M1cpWew+gFjW/gWggW6trcuhIOQ9onbRYZ7WPqqIjznW18Fs5/xUbYORNsPqevy2/mnImRT5KsGUsGA==" hashValue="kfY52kenqT9BFQyZx/zYpfPwE9TbAtwy+0CA0piHRgAoEQp5tqwW3ICM8ZM9yQs5O+yhkz/OBa8PaEnVbWCdhw==" algorithmName="SHA-512" password="CC35"/>
  <autoFilter ref="C135:K543"/>
  <mergeCells count="15">
    <mergeCell ref="E7:H7"/>
    <mergeCell ref="E11:H11"/>
    <mergeCell ref="E9:H9"/>
    <mergeCell ref="E13:H13"/>
    <mergeCell ref="E22:H22"/>
    <mergeCell ref="E31:H31"/>
    <mergeCell ref="E85:H85"/>
    <mergeCell ref="E89:H89"/>
    <mergeCell ref="E87:H87"/>
    <mergeCell ref="E91:H91"/>
    <mergeCell ref="E122:H122"/>
    <mergeCell ref="E126:H126"/>
    <mergeCell ref="E124:H124"/>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c r="B8" s="20"/>
      <c r="D8" s="151" t="s">
        <v>112</v>
      </c>
      <c r="L8" s="20"/>
    </row>
    <row r="9" s="1" customFormat="1" ht="16.5" customHeight="1">
      <c r="B9" s="20"/>
      <c r="E9" s="152" t="s">
        <v>113</v>
      </c>
      <c r="F9" s="1"/>
      <c r="G9" s="1"/>
      <c r="H9" s="1"/>
      <c r="L9" s="20"/>
    </row>
    <row r="10" s="1" customFormat="1" ht="12" customHeight="1">
      <c r="B10" s="20"/>
      <c r="D10" s="151" t="s">
        <v>114</v>
      </c>
      <c r="L10" s="20"/>
    </row>
    <row r="11" s="2" customFormat="1" ht="16.5" customHeight="1">
      <c r="A11" s="38"/>
      <c r="B11" s="44"/>
      <c r="C11" s="38"/>
      <c r="D11" s="38"/>
      <c r="E11" s="153" t="s">
        <v>115</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116</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4" t="s">
        <v>694</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19</v>
      </c>
      <c r="E15" s="38"/>
      <c r="F15" s="141" t="s">
        <v>1</v>
      </c>
      <c r="G15" s="38"/>
      <c r="H15" s="38"/>
      <c r="I15" s="151" t="s">
        <v>20</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22</v>
      </c>
      <c r="E16" s="38"/>
      <c r="F16" s="141" t="s">
        <v>23</v>
      </c>
      <c r="G16" s="38"/>
      <c r="H16" s="38"/>
      <c r="I16" s="151" t="s">
        <v>24</v>
      </c>
      <c r="J16" s="155" t="str">
        <f>'Rekapitulace zakázky'!AN8</f>
        <v>18. 5. 2020</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28</v>
      </c>
      <c r="E18" s="38"/>
      <c r="F18" s="38"/>
      <c r="G18" s="38"/>
      <c r="H18" s="38"/>
      <c r="I18" s="151" t="s">
        <v>29</v>
      </c>
      <c r="J18" s="141" t="str">
        <f>IF('Rekapitulace zakázky'!AN10="","",'Rekapitulace zakázky'!AN10)</f>
        <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tr">
        <f>IF('Rekapitulace zakázky'!E11="","",'Rekapitulace zakázky'!E11)</f>
        <v xml:space="preserve"> </v>
      </c>
      <c r="F19" s="38"/>
      <c r="G19" s="38"/>
      <c r="H19" s="38"/>
      <c r="I19" s="151" t="s">
        <v>30</v>
      </c>
      <c r="J19" s="141" t="str">
        <f>IF('Rekapitulace zakázky'!AN11="","",'Rekapitulace zakázky'!AN11)</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31</v>
      </c>
      <c r="E21" s="38"/>
      <c r="F21" s="38"/>
      <c r="G21" s="38"/>
      <c r="H21" s="38"/>
      <c r="I21" s="151" t="s">
        <v>29</v>
      </c>
      <c r="J21" s="33" t="str">
        <f>'Rekapitulace zakázky'!AN13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zakázky'!E14</f>
        <v>Vyplň údaj</v>
      </c>
      <c r="F22" s="141"/>
      <c r="G22" s="141"/>
      <c r="H22" s="141"/>
      <c r="I22" s="151" t="s">
        <v>30</v>
      </c>
      <c r="J22" s="33" t="str">
        <f>'Rekapitulace zakázky'!AN14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33</v>
      </c>
      <c r="E24" s="38"/>
      <c r="F24" s="38"/>
      <c r="G24" s="38"/>
      <c r="H24" s="38"/>
      <c r="I24" s="151" t="s">
        <v>29</v>
      </c>
      <c r="J24" s="141" t="str">
        <f>IF('Rekapitulace zakázky'!AN16="","",'Rekapitulace zakázky'!AN16)</f>
        <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tr">
        <f>IF('Rekapitulace zakázky'!E17="","",'Rekapitulace zakázky'!E17)</f>
        <v xml:space="preserve"> </v>
      </c>
      <c r="F25" s="38"/>
      <c r="G25" s="38"/>
      <c r="H25" s="38"/>
      <c r="I25" s="151" t="s">
        <v>30</v>
      </c>
      <c r="J25" s="141" t="str">
        <f>IF('Rekapitulace zakázky'!AN17="","",'Rekapitulace zakázky'!AN17)</f>
        <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35</v>
      </c>
      <c r="E27" s="38"/>
      <c r="F27" s="38"/>
      <c r="G27" s="38"/>
      <c r="H27" s="38"/>
      <c r="I27" s="151" t="s">
        <v>29</v>
      </c>
      <c r="J27" s="141" t="str">
        <f>IF('Rekapitulace zakázky'!AN19="","",'Rekapitulace zakázky'!AN19)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zakázky'!E20="","",'Rekapitulace zakázky'!E20)</f>
        <v xml:space="preserve"> </v>
      </c>
      <c r="F28" s="38"/>
      <c r="G28" s="38"/>
      <c r="H28" s="38"/>
      <c r="I28" s="151" t="s">
        <v>30</v>
      </c>
      <c r="J28" s="141" t="str">
        <f>IF('Rekapitulace zakázky'!AN20="","",'Rekapitulace zakázky'!AN20)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36</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6"/>
      <c r="B31" s="157"/>
      <c r="C31" s="156"/>
      <c r="D31" s="156"/>
      <c r="E31" s="158" t="s">
        <v>1</v>
      </c>
      <c r="F31" s="158"/>
      <c r="G31" s="158"/>
      <c r="H31" s="158"/>
      <c r="I31" s="156"/>
      <c r="J31" s="156"/>
      <c r="K31" s="156"/>
      <c r="L31" s="159"/>
      <c r="S31" s="156"/>
      <c r="T31" s="156"/>
      <c r="U31" s="156"/>
      <c r="V31" s="156"/>
      <c r="W31" s="156"/>
      <c r="X31" s="156"/>
      <c r="Y31" s="156"/>
      <c r="Z31" s="156"/>
      <c r="AA31" s="156"/>
      <c r="AB31" s="156"/>
      <c r="AC31" s="156"/>
      <c r="AD31" s="156"/>
      <c r="AE31" s="156"/>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25.44" customHeight="1">
      <c r="A34" s="38"/>
      <c r="B34" s="44"/>
      <c r="C34" s="38"/>
      <c r="D34" s="161" t="s">
        <v>37</v>
      </c>
      <c r="E34" s="38"/>
      <c r="F34" s="38"/>
      <c r="G34" s="38"/>
      <c r="H34" s="38"/>
      <c r="I34" s="38"/>
      <c r="J34" s="162">
        <f>ROUND(J128, 2)</f>
        <v>0</v>
      </c>
      <c r="K34" s="38"/>
      <c r="L34" s="63"/>
      <c r="S34" s="38"/>
      <c r="T34" s="38"/>
      <c r="U34" s="38"/>
      <c r="V34" s="38"/>
      <c r="W34" s="38"/>
      <c r="X34" s="38"/>
      <c r="Y34" s="38"/>
      <c r="Z34" s="38"/>
      <c r="AA34" s="38"/>
      <c r="AB34" s="38"/>
      <c r="AC34" s="38"/>
      <c r="AD34" s="38"/>
      <c r="AE34" s="38"/>
    </row>
    <row r="35" s="2" customFormat="1" ht="6.96" customHeight="1">
      <c r="A35" s="38"/>
      <c r="B35" s="44"/>
      <c r="C35" s="38"/>
      <c r="D35" s="160"/>
      <c r="E35" s="160"/>
      <c r="F35" s="160"/>
      <c r="G35" s="160"/>
      <c r="H35" s="160"/>
      <c r="I35" s="160"/>
      <c r="J35" s="160"/>
      <c r="K35" s="160"/>
      <c r="L35" s="63"/>
      <c r="S35" s="38"/>
      <c r="T35" s="38"/>
      <c r="U35" s="38"/>
      <c r="V35" s="38"/>
      <c r="W35" s="38"/>
      <c r="X35" s="38"/>
      <c r="Y35" s="38"/>
      <c r="Z35" s="38"/>
      <c r="AA35" s="38"/>
      <c r="AB35" s="38"/>
      <c r="AC35" s="38"/>
      <c r="AD35" s="38"/>
      <c r="AE35" s="38"/>
    </row>
    <row r="36" s="2" customFormat="1" ht="14.4" customHeight="1">
      <c r="A36" s="38"/>
      <c r="B36" s="44"/>
      <c r="C36" s="38"/>
      <c r="D36" s="38"/>
      <c r="E36" s="38"/>
      <c r="F36" s="163" t="s">
        <v>39</v>
      </c>
      <c r="G36" s="38"/>
      <c r="H36" s="38"/>
      <c r="I36" s="163" t="s">
        <v>38</v>
      </c>
      <c r="J36" s="163" t="s">
        <v>40</v>
      </c>
      <c r="K36" s="38"/>
      <c r="L36" s="63"/>
      <c r="S36" s="38"/>
      <c r="T36" s="38"/>
      <c r="U36" s="38"/>
      <c r="V36" s="38"/>
      <c r="W36" s="38"/>
      <c r="X36" s="38"/>
      <c r="Y36" s="38"/>
      <c r="Z36" s="38"/>
      <c r="AA36" s="38"/>
      <c r="AB36" s="38"/>
      <c r="AC36" s="38"/>
      <c r="AD36" s="38"/>
      <c r="AE36" s="38"/>
    </row>
    <row r="37" s="2" customFormat="1" ht="14.4" customHeight="1">
      <c r="A37" s="38"/>
      <c r="B37" s="44"/>
      <c r="C37" s="38"/>
      <c r="D37" s="153" t="s">
        <v>41</v>
      </c>
      <c r="E37" s="151" t="s">
        <v>42</v>
      </c>
      <c r="F37" s="164">
        <f>ROUND((SUM(BE128:BE267)),  2)</f>
        <v>0</v>
      </c>
      <c r="G37" s="38"/>
      <c r="H37" s="38"/>
      <c r="I37" s="165">
        <v>0.20999999999999999</v>
      </c>
      <c r="J37" s="164">
        <f>ROUND(((SUM(BE128:BE267))*I37),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43</v>
      </c>
      <c r="F38" s="164">
        <f>ROUND((SUM(BF128:BF267)),  2)</f>
        <v>0</v>
      </c>
      <c r="G38" s="38"/>
      <c r="H38" s="38"/>
      <c r="I38" s="165">
        <v>0.14999999999999999</v>
      </c>
      <c r="J38" s="164">
        <f>ROUND(((SUM(BF128:BF267))*I38),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44</v>
      </c>
      <c r="F39" s="164">
        <f>ROUND((SUM(BG128:BG267)),  2)</f>
        <v>0</v>
      </c>
      <c r="G39" s="38"/>
      <c r="H39" s="38"/>
      <c r="I39" s="165">
        <v>0.20999999999999999</v>
      </c>
      <c r="J39" s="164">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45</v>
      </c>
      <c r="F40" s="164">
        <f>ROUND((SUM(BH128:BH267)),  2)</f>
        <v>0</v>
      </c>
      <c r="G40" s="38"/>
      <c r="H40" s="38"/>
      <c r="I40" s="165">
        <v>0.14999999999999999</v>
      </c>
      <c r="J40" s="164">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46</v>
      </c>
      <c r="F41" s="164">
        <f>ROUND((SUM(BI128:BI267)),  2)</f>
        <v>0</v>
      </c>
      <c r="G41" s="38"/>
      <c r="H41" s="38"/>
      <c r="I41" s="165">
        <v>0</v>
      </c>
      <c r="J41" s="164">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6"/>
      <c r="D43" s="167" t="s">
        <v>47</v>
      </c>
      <c r="E43" s="168"/>
      <c r="F43" s="168"/>
      <c r="G43" s="169" t="s">
        <v>48</v>
      </c>
      <c r="H43" s="170" t="s">
        <v>49</v>
      </c>
      <c r="I43" s="168"/>
      <c r="J43" s="171">
        <f>SUM(J34:J41)</f>
        <v>0</v>
      </c>
      <c r="K43" s="172"/>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1" customFormat="1" ht="16.5" customHeight="1">
      <c r="B87" s="21"/>
      <c r="C87" s="22"/>
      <c r="D87" s="22"/>
      <c r="E87" s="184" t="s">
        <v>113</v>
      </c>
      <c r="F87" s="22"/>
      <c r="G87" s="22"/>
      <c r="H87" s="22"/>
      <c r="I87" s="22"/>
      <c r="J87" s="22"/>
      <c r="K87" s="22"/>
      <c r="L87" s="20"/>
    </row>
    <row r="88" s="1" customFormat="1" ht="12" customHeight="1">
      <c r="B88" s="21"/>
      <c r="C88" s="32" t="s">
        <v>114</v>
      </c>
      <c r="D88" s="22"/>
      <c r="E88" s="22"/>
      <c r="F88" s="22"/>
      <c r="G88" s="22"/>
      <c r="H88" s="22"/>
      <c r="I88" s="22"/>
      <c r="J88" s="22"/>
      <c r="K88" s="22"/>
      <c r="L88" s="20"/>
    </row>
    <row r="89" s="2" customFormat="1" ht="16.5" customHeight="1">
      <c r="A89" s="38"/>
      <c r="B89" s="39"/>
      <c r="C89" s="40"/>
      <c r="D89" s="40"/>
      <c r="E89" s="185" t="s">
        <v>115</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116</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002 - km 3,417 - svršek</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22</v>
      </c>
      <c r="D93" s="40"/>
      <c r="E93" s="40"/>
      <c r="F93" s="27" t="str">
        <f>F16</f>
        <v xml:space="preserve"> </v>
      </c>
      <c r="G93" s="40"/>
      <c r="H93" s="40"/>
      <c r="I93" s="32" t="s">
        <v>24</v>
      </c>
      <c r="J93" s="79" t="str">
        <f>IF(J16="","",J16)</f>
        <v>18. 5. 2020</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E19</f>
        <v xml:space="preserve"> </v>
      </c>
      <c r="G95" s="40"/>
      <c r="H95" s="40"/>
      <c r="I95" s="32" t="s">
        <v>33</v>
      </c>
      <c r="J95" s="36" t="str">
        <f>E25</f>
        <v xml:space="preserve"> </v>
      </c>
      <c r="K95" s="40"/>
      <c r="L95" s="63"/>
      <c r="S95" s="38"/>
      <c r="T95" s="38"/>
      <c r="U95" s="38"/>
      <c r="V95" s="38"/>
      <c r="W95" s="38"/>
      <c r="X95" s="38"/>
      <c r="Y95" s="38"/>
      <c r="Z95" s="38"/>
      <c r="AA95" s="38"/>
      <c r="AB95" s="38"/>
      <c r="AC95" s="38"/>
      <c r="AD95" s="38"/>
      <c r="AE95" s="38"/>
    </row>
    <row r="96" s="2" customFormat="1" ht="15.15" customHeight="1">
      <c r="A96" s="38"/>
      <c r="B96" s="39"/>
      <c r="C96" s="32" t="s">
        <v>31</v>
      </c>
      <c r="D96" s="40"/>
      <c r="E96" s="40"/>
      <c r="F96" s="27" t="str">
        <f>IF(E22="","",E22)</f>
        <v>Vyplň údaj</v>
      </c>
      <c r="G96" s="40"/>
      <c r="H96" s="40"/>
      <c r="I96" s="32" t="s">
        <v>35</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6" t="s">
        <v>119</v>
      </c>
      <c r="D98" s="187"/>
      <c r="E98" s="187"/>
      <c r="F98" s="187"/>
      <c r="G98" s="187"/>
      <c r="H98" s="187"/>
      <c r="I98" s="187"/>
      <c r="J98" s="188" t="s">
        <v>120</v>
      </c>
      <c r="K98" s="187"/>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89" t="s">
        <v>121</v>
      </c>
      <c r="D100" s="40"/>
      <c r="E100" s="40"/>
      <c r="F100" s="40"/>
      <c r="G100" s="40"/>
      <c r="H100" s="40"/>
      <c r="I100" s="40"/>
      <c r="J100" s="110">
        <f>J128</f>
        <v>0</v>
      </c>
      <c r="K100" s="40"/>
      <c r="L100" s="63"/>
      <c r="S100" s="38"/>
      <c r="T100" s="38"/>
      <c r="U100" s="38"/>
      <c r="V100" s="38"/>
      <c r="W100" s="38"/>
      <c r="X100" s="38"/>
      <c r="Y100" s="38"/>
      <c r="Z100" s="38"/>
      <c r="AA100" s="38"/>
      <c r="AB100" s="38"/>
      <c r="AC100" s="38"/>
      <c r="AD100" s="38"/>
      <c r="AE100" s="38"/>
      <c r="AU100" s="17" t="s">
        <v>122</v>
      </c>
    </row>
    <row r="101" s="9" customFormat="1" ht="24.96" customHeight="1">
      <c r="A101" s="9"/>
      <c r="B101" s="190"/>
      <c r="C101" s="191"/>
      <c r="D101" s="192" t="s">
        <v>123</v>
      </c>
      <c r="E101" s="193"/>
      <c r="F101" s="193"/>
      <c r="G101" s="193"/>
      <c r="H101" s="193"/>
      <c r="I101" s="193"/>
      <c r="J101" s="194">
        <f>J129</f>
        <v>0</v>
      </c>
      <c r="K101" s="191"/>
      <c r="L101" s="195"/>
      <c r="S101" s="9"/>
      <c r="T101" s="9"/>
      <c r="U101" s="9"/>
      <c r="V101" s="9"/>
      <c r="W101" s="9"/>
      <c r="X101" s="9"/>
      <c r="Y101" s="9"/>
      <c r="Z101" s="9"/>
      <c r="AA101" s="9"/>
      <c r="AB101" s="9"/>
      <c r="AC101" s="9"/>
      <c r="AD101" s="9"/>
      <c r="AE101" s="9"/>
    </row>
    <row r="102" s="10" customFormat="1" ht="19.92" customHeight="1">
      <c r="A102" s="10"/>
      <c r="B102" s="196"/>
      <c r="C102" s="132"/>
      <c r="D102" s="197" t="s">
        <v>695</v>
      </c>
      <c r="E102" s="198"/>
      <c r="F102" s="198"/>
      <c r="G102" s="198"/>
      <c r="H102" s="198"/>
      <c r="I102" s="198"/>
      <c r="J102" s="199">
        <f>J130</f>
        <v>0</v>
      </c>
      <c r="K102" s="132"/>
      <c r="L102" s="200"/>
      <c r="S102" s="10"/>
      <c r="T102" s="10"/>
      <c r="U102" s="10"/>
      <c r="V102" s="10"/>
      <c r="W102" s="10"/>
      <c r="X102" s="10"/>
      <c r="Y102" s="10"/>
      <c r="Z102" s="10"/>
      <c r="AA102" s="10"/>
      <c r="AB102" s="10"/>
      <c r="AC102" s="10"/>
      <c r="AD102" s="10"/>
      <c r="AE102" s="10"/>
    </row>
    <row r="103" s="9" customFormat="1" ht="24.96" customHeight="1">
      <c r="A103" s="9"/>
      <c r="B103" s="190"/>
      <c r="C103" s="191"/>
      <c r="D103" s="192" t="s">
        <v>696</v>
      </c>
      <c r="E103" s="193"/>
      <c r="F103" s="193"/>
      <c r="G103" s="193"/>
      <c r="H103" s="193"/>
      <c r="I103" s="193"/>
      <c r="J103" s="194">
        <f>J232</f>
        <v>0</v>
      </c>
      <c r="K103" s="191"/>
      <c r="L103" s="195"/>
      <c r="S103" s="9"/>
      <c r="T103" s="9"/>
      <c r="U103" s="9"/>
      <c r="V103" s="9"/>
      <c r="W103" s="9"/>
      <c r="X103" s="9"/>
      <c r="Y103" s="9"/>
      <c r="Z103" s="9"/>
      <c r="AA103" s="9"/>
      <c r="AB103" s="9"/>
      <c r="AC103" s="9"/>
      <c r="AD103" s="9"/>
      <c r="AE103" s="9"/>
    </row>
    <row r="104" s="9" customFormat="1" ht="24.96" customHeight="1">
      <c r="A104" s="9"/>
      <c r="B104" s="190"/>
      <c r="C104" s="191"/>
      <c r="D104" s="192" t="s">
        <v>697</v>
      </c>
      <c r="E104" s="193"/>
      <c r="F104" s="193"/>
      <c r="G104" s="193"/>
      <c r="H104" s="193"/>
      <c r="I104" s="193"/>
      <c r="J104" s="194">
        <f>J262</f>
        <v>0</v>
      </c>
      <c r="K104" s="191"/>
      <c r="L104" s="195"/>
      <c r="S104" s="9"/>
      <c r="T104" s="9"/>
      <c r="U104" s="9"/>
      <c r="V104" s="9"/>
      <c r="W104" s="9"/>
      <c r="X104" s="9"/>
      <c r="Y104" s="9"/>
      <c r="Z104" s="9"/>
      <c r="AA104" s="9"/>
      <c r="AB104" s="9"/>
      <c r="AC104" s="9"/>
      <c r="AD104" s="9"/>
      <c r="AE104" s="9"/>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135</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4" t="str">
        <f>E7</f>
        <v>Oprava mostů v žst. Most n. n.</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112</v>
      </c>
      <c r="D115" s="22"/>
      <c r="E115" s="22"/>
      <c r="F115" s="22"/>
      <c r="G115" s="22"/>
      <c r="H115" s="22"/>
      <c r="I115" s="22"/>
      <c r="J115" s="22"/>
      <c r="K115" s="22"/>
      <c r="L115" s="20"/>
    </row>
    <row r="116" s="1" customFormat="1" ht="16.5" customHeight="1">
      <c r="B116" s="21"/>
      <c r="C116" s="22"/>
      <c r="D116" s="22"/>
      <c r="E116" s="184" t="s">
        <v>113</v>
      </c>
      <c r="F116" s="22"/>
      <c r="G116" s="22"/>
      <c r="H116" s="22"/>
      <c r="I116" s="22"/>
      <c r="J116" s="22"/>
      <c r="K116" s="22"/>
      <c r="L116" s="20"/>
    </row>
    <row r="117" s="1" customFormat="1" ht="12" customHeight="1">
      <c r="B117" s="21"/>
      <c r="C117" s="32" t="s">
        <v>114</v>
      </c>
      <c r="D117" s="22"/>
      <c r="E117" s="22"/>
      <c r="F117" s="22"/>
      <c r="G117" s="22"/>
      <c r="H117" s="22"/>
      <c r="I117" s="22"/>
      <c r="J117" s="22"/>
      <c r="K117" s="22"/>
      <c r="L117" s="20"/>
    </row>
    <row r="118" s="2" customFormat="1" ht="16.5" customHeight="1">
      <c r="A118" s="38"/>
      <c r="B118" s="39"/>
      <c r="C118" s="40"/>
      <c r="D118" s="40"/>
      <c r="E118" s="185" t="s">
        <v>115</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116</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E13</f>
        <v>002 - km 3,417 - svršek</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22</v>
      </c>
      <c r="D122" s="40"/>
      <c r="E122" s="40"/>
      <c r="F122" s="27" t="str">
        <f>F16</f>
        <v xml:space="preserve"> </v>
      </c>
      <c r="G122" s="40"/>
      <c r="H122" s="40"/>
      <c r="I122" s="32" t="s">
        <v>24</v>
      </c>
      <c r="J122" s="79" t="str">
        <f>IF(J16="","",J16)</f>
        <v>18. 5. 2020</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28</v>
      </c>
      <c r="D124" s="40"/>
      <c r="E124" s="40"/>
      <c r="F124" s="27" t="str">
        <f>E19</f>
        <v xml:space="preserve"> </v>
      </c>
      <c r="G124" s="40"/>
      <c r="H124" s="40"/>
      <c r="I124" s="32" t="s">
        <v>33</v>
      </c>
      <c r="J124" s="36" t="str">
        <f>E25</f>
        <v xml:space="preserve"> </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31</v>
      </c>
      <c r="D125" s="40"/>
      <c r="E125" s="40"/>
      <c r="F125" s="27" t="str">
        <f>IF(E22="","",E22)</f>
        <v>Vyplň údaj</v>
      </c>
      <c r="G125" s="40"/>
      <c r="H125" s="40"/>
      <c r="I125" s="32" t="s">
        <v>35</v>
      </c>
      <c r="J125" s="36" t="str">
        <f>E28</f>
        <v xml:space="preserve"> </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201"/>
      <c r="B127" s="202"/>
      <c r="C127" s="203" t="s">
        <v>136</v>
      </c>
      <c r="D127" s="204" t="s">
        <v>62</v>
      </c>
      <c r="E127" s="204" t="s">
        <v>58</v>
      </c>
      <c r="F127" s="204" t="s">
        <v>59</v>
      </c>
      <c r="G127" s="204" t="s">
        <v>137</v>
      </c>
      <c r="H127" s="204" t="s">
        <v>138</v>
      </c>
      <c r="I127" s="204" t="s">
        <v>139</v>
      </c>
      <c r="J127" s="204" t="s">
        <v>120</v>
      </c>
      <c r="K127" s="205" t="s">
        <v>140</v>
      </c>
      <c r="L127" s="206"/>
      <c r="M127" s="100" t="s">
        <v>1</v>
      </c>
      <c r="N127" s="101" t="s">
        <v>41</v>
      </c>
      <c r="O127" s="101" t="s">
        <v>141</v>
      </c>
      <c r="P127" s="101" t="s">
        <v>142</v>
      </c>
      <c r="Q127" s="101" t="s">
        <v>143</v>
      </c>
      <c r="R127" s="101" t="s">
        <v>144</v>
      </c>
      <c r="S127" s="101" t="s">
        <v>145</v>
      </c>
      <c r="T127" s="102" t="s">
        <v>146</v>
      </c>
      <c r="U127" s="201"/>
      <c r="V127" s="201"/>
      <c r="W127" s="201"/>
      <c r="X127" s="201"/>
      <c r="Y127" s="201"/>
      <c r="Z127" s="201"/>
      <c r="AA127" s="201"/>
      <c r="AB127" s="201"/>
      <c r="AC127" s="201"/>
      <c r="AD127" s="201"/>
      <c r="AE127" s="201"/>
    </row>
    <row r="128" s="2" customFormat="1" ht="22.8" customHeight="1">
      <c r="A128" s="38"/>
      <c r="B128" s="39"/>
      <c r="C128" s="107" t="s">
        <v>147</v>
      </c>
      <c r="D128" s="40"/>
      <c r="E128" s="40"/>
      <c r="F128" s="40"/>
      <c r="G128" s="40"/>
      <c r="H128" s="40"/>
      <c r="I128" s="40"/>
      <c r="J128" s="207">
        <f>BK128</f>
        <v>0</v>
      </c>
      <c r="K128" s="40"/>
      <c r="L128" s="44"/>
      <c r="M128" s="103"/>
      <c r="N128" s="208"/>
      <c r="O128" s="104"/>
      <c r="P128" s="209">
        <f>P129+P232+P262</f>
        <v>0</v>
      </c>
      <c r="Q128" s="104"/>
      <c r="R128" s="209">
        <f>R129+R232+R262</f>
        <v>615.36800000000005</v>
      </c>
      <c r="S128" s="104"/>
      <c r="T128" s="210">
        <f>T129+T232+T262</f>
        <v>0</v>
      </c>
      <c r="U128" s="38"/>
      <c r="V128" s="38"/>
      <c r="W128" s="38"/>
      <c r="X128" s="38"/>
      <c r="Y128" s="38"/>
      <c r="Z128" s="38"/>
      <c r="AA128" s="38"/>
      <c r="AB128" s="38"/>
      <c r="AC128" s="38"/>
      <c r="AD128" s="38"/>
      <c r="AE128" s="38"/>
      <c r="AT128" s="17" t="s">
        <v>76</v>
      </c>
      <c r="AU128" s="17" t="s">
        <v>122</v>
      </c>
      <c r="BK128" s="211">
        <f>BK129+BK232+BK262</f>
        <v>0</v>
      </c>
    </row>
    <row r="129" s="12" customFormat="1" ht="25.92" customHeight="1">
      <c r="A129" s="12"/>
      <c r="B129" s="212"/>
      <c r="C129" s="213"/>
      <c r="D129" s="214" t="s">
        <v>76</v>
      </c>
      <c r="E129" s="215" t="s">
        <v>148</v>
      </c>
      <c r="F129" s="215" t="s">
        <v>149</v>
      </c>
      <c r="G129" s="213"/>
      <c r="H129" s="213"/>
      <c r="I129" s="216"/>
      <c r="J129" s="217">
        <f>BK129</f>
        <v>0</v>
      </c>
      <c r="K129" s="213"/>
      <c r="L129" s="218"/>
      <c r="M129" s="219"/>
      <c r="N129" s="220"/>
      <c r="O129" s="220"/>
      <c r="P129" s="221">
        <f>P130</f>
        <v>0</v>
      </c>
      <c r="Q129" s="220"/>
      <c r="R129" s="221">
        <f>R130</f>
        <v>615.36800000000005</v>
      </c>
      <c r="S129" s="220"/>
      <c r="T129" s="222">
        <f>T130</f>
        <v>0</v>
      </c>
      <c r="U129" s="12"/>
      <c r="V129" s="12"/>
      <c r="W129" s="12"/>
      <c r="X129" s="12"/>
      <c r="Y129" s="12"/>
      <c r="Z129" s="12"/>
      <c r="AA129" s="12"/>
      <c r="AB129" s="12"/>
      <c r="AC129" s="12"/>
      <c r="AD129" s="12"/>
      <c r="AE129" s="12"/>
      <c r="AR129" s="223" t="s">
        <v>21</v>
      </c>
      <c r="AT129" s="224" t="s">
        <v>76</v>
      </c>
      <c r="AU129" s="224" t="s">
        <v>77</v>
      </c>
      <c r="AY129" s="223" t="s">
        <v>150</v>
      </c>
      <c r="BK129" s="225">
        <f>BK130</f>
        <v>0</v>
      </c>
    </row>
    <row r="130" s="12" customFormat="1" ht="22.8" customHeight="1">
      <c r="A130" s="12"/>
      <c r="B130" s="212"/>
      <c r="C130" s="213"/>
      <c r="D130" s="214" t="s">
        <v>76</v>
      </c>
      <c r="E130" s="226" t="s">
        <v>189</v>
      </c>
      <c r="F130" s="226" t="s">
        <v>698</v>
      </c>
      <c r="G130" s="213"/>
      <c r="H130" s="213"/>
      <c r="I130" s="216"/>
      <c r="J130" s="227">
        <f>BK130</f>
        <v>0</v>
      </c>
      <c r="K130" s="213"/>
      <c r="L130" s="218"/>
      <c r="M130" s="219"/>
      <c r="N130" s="220"/>
      <c r="O130" s="220"/>
      <c r="P130" s="221">
        <f>SUM(P131:P231)</f>
        <v>0</v>
      </c>
      <c r="Q130" s="220"/>
      <c r="R130" s="221">
        <f>SUM(R131:R231)</f>
        <v>615.36800000000005</v>
      </c>
      <c r="S130" s="220"/>
      <c r="T130" s="222">
        <f>SUM(T131:T231)</f>
        <v>0</v>
      </c>
      <c r="U130" s="12"/>
      <c r="V130" s="12"/>
      <c r="W130" s="12"/>
      <c r="X130" s="12"/>
      <c r="Y130" s="12"/>
      <c r="Z130" s="12"/>
      <c r="AA130" s="12"/>
      <c r="AB130" s="12"/>
      <c r="AC130" s="12"/>
      <c r="AD130" s="12"/>
      <c r="AE130" s="12"/>
      <c r="AR130" s="223" t="s">
        <v>21</v>
      </c>
      <c r="AT130" s="224" t="s">
        <v>76</v>
      </c>
      <c r="AU130" s="224" t="s">
        <v>21</v>
      </c>
      <c r="AY130" s="223" t="s">
        <v>150</v>
      </c>
      <c r="BK130" s="225">
        <f>SUM(BK131:BK231)</f>
        <v>0</v>
      </c>
    </row>
    <row r="131" s="2" customFormat="1" ht="24.15" customHeight="1">
      <c r="A131" s="38"/>
      <c r="B131" s="39"/>
      <c r="C131" s="228" t="s">
        <v>21</v>
      </c>
      <c r="D131" s="228" t="s">
        <v>152</v>
      </c>
      <c r="E131" s="229" t="s">
        <v>699</v>
      </c>
      <c r="F131" s="230" t="s">
        <v>700</v>
      </c>
      <c r="G131" s="231" t="s">
        <v>155</v>
      </c>
      <c r="H131" s="232">
        <v>345</v>
      </c>
      <c r="I131" s="233"/>
      <c r="J131" s="234">
        <f>ROUND(I131*H131,2)</f>
        <v>0</v>
      </c>
      <c r="K131" s="230" t="s">
        <v>701</v>
      </c>
      <c r="L131" s="44"/>
      <c r="M131" s="235" t="s">
        <v>1</v>
      </c>
      <c r="N131" s="236" t="s">
        <v>42</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157</v>
      </c>
      <c r="AT131" s="239" t="s">
        <v>152</v>
      </c>
      <c r="AU131" s="239" t="s">
        <v>85</v>
      </c>
      <c r="AY131" s="17" t="s">
        <v>150</v>
      </c>
      <c r="BE131" s="240">
        <f>IF(N131="základní",J131,0)</f>
        <v>0</v>
      </c>
      <c r="BF131" s="240">
        <f>IF(N131="snížená",J131,0)</f>
        <v>0</v>
      </c>
      <c r="BG131" s="240">
        <f>IF(N131="zákl. přenesená",J131,0)</f>
        <v>0</v>
      </c>
      <c r="BH131" s="240">
        <f>IF(N131="sníž. přenesená",J131,0)</f>
        <v>0</v>
      </c>
      <c r="BI131" s="240">
        <f>IF(N131="nulová",J131,0)</f>
        <v>0</v>
      </c>
      <c r="BJ131" s="17" t="s">
        <v>21</v>
      </c>
      <c r="BK131" s="240">
        <f>ROUND(I131*H131,2)</f>
        <v>0</v>
      </c>
      <c r="BL131" s="17" t="s">
        <v>157</v>
      </c>
      <c r="BM131" s="239" t="s">
        <v>702</v>
      </c>
    </row>
    <row r="132" s="2" customFormat="1">
      <c r="A132" s="38"/>
      <c r="B132" s="39"/>
      <c r="C132" s="40"/>
      <c r="D132" s="241" t="s">
        <v>159</v>
      </c>
      <c r="E132" s="40"/>
      <c r="F132" s="242" t="s">
        <v>703</v>
      </c>
      <c r="G132" s="40"/>
      <c r="H132" s="40"/>
      <c r="I132" s="243"/>
      <c r="J132" s="40"/>
      <c r="K132" s="40"/>
      <c r="L132" s="44"/>
      <c r="M132" s="244"/>
      <c r="N132" s="245"/>
      <c r="O132" s="91"/>
      <c r="P132" s="91"/>
      <c r="Q132" s="91"/>
      <c r="R132" s="91"/>
      <c r="S132" s="91"/>
      <c r="T132" s="92"/>
      <c r="U132" s="38"/>
      <c r="V132" s="38"/>
      <c r="W132" s="38"/>
      <c r="X132" s="38"/>
      <c r="Y132" s="38"/>
      <c r="Z132" s="38"/>
      <c r="AA132" s="38"/>
      <c r="AB132" s="38"/>
      <c r="AC132" s="38"/>
      <c r="AD132" s="38"/>
      <c r="AE132" s="38"/>
      <c r="AT132" s="17" t="s">
        <v>159</v>
      </c>
      <c r="AU132" s="17" t="s">
        <v>85</v>
      </c>
    </row>
    <row r="133" s="2" customFormat="1">
      <c r="A133" s="38"/>
      <c r="B133" s="39"/>
      <c r="C133" s="40"/>
      <c r="D133" s="241" t="s">
        <v>161</v>
      </c>
      <c r="E133" s="40"/>
      <c r="F133" s="246" t="s">
        <v>704</v>
      </c>
      <c r="G133" s="40"/>
      <c r="H133" s="40"/>
      <c r="I133" s="243"/>
      <c r="J133" s="40"/>
      <c r="K133" s="40"/>
      <c r="L133" s="44"/>
      <c r="M133" s="244"/>
      <c r="N133" s="245"/>
      <c r="O133" s="91"/>
      <c r="P133" s="91"/>
      <c r="Q133" s="91"/>
      <c r="R133" s="91"/>
      <c r="S133" s="91"/>
      <c r="T133" s="92"/>
      <c r="U133" s="38"/>
      <c r="V133" s="38"/>
      <c r="W133" s="38"/>
      <c r="X133" s="38"/>
      <c r="Y133" s="38"/>
      <c r="Z133" s="38"/>
      <c r="AA133" s="38"/>
      <c r="AB133" s="38"/>
      <c r="AC133" s="38"/>
      <c r="AD133" s="38"/>
      <c r="AE133" s="38"/>
      <c r="AT133" s="17" t="s">
        <v>161</v>
      </c>
      <c r="AU133" s="17" t="s">
        <v>85</v>
      </c>
    </row>
    <row r="134" s="2" customFormat="1">
      <c r="A134" s="38"/>
      <c r="B134" s="39"/>
      <c r="C134" s="40"/>
      <c r="D134" s="241" t="s">
        <v>177</v>
      </c>
      <c r="E134" s="40"/>
      <c r="F134" s="246" t="s">
        <v>705</v>
      </c>
      <c r="G134" s="40"/>
      <c r="H134" s="40"/>
      <c r="I134" s="243"/>
      <c r="J134" s="40"/>
      <c r="K134" s="40"/>
      <c r="L134" s="44"/>
      <c r="M134" s="244"/>
      <c r="N134" s="245"/>
      <c r="O134" s="91"/>
      <c r="P134" s="91"/>
      <c r="Q134" s="91"/>
      <c r="R134" s="91"/>
      <c r="S134" s="91"/>
      <c r="T134" s="92"/>
      <c r="U134" s="38"/>
      <c r="V134" s="38"/>
      <c r="W134" s="38"/>
      <c r="X134" s="38"/>
      <c r="Y134" s="38"/>
      <c r="Z134" s="38"/>
      <c r="AA134" s="38"/>
      <c r="AB134" s="38"/>
      <c r="AC134" s="38"/>
      <c r="AD134" s="38"/>
      <c r="AE134" s="38"/>
      <c r="AT134" s="17" t="s">
        <v>177</v>
      </c>
      <c r="AU134" s="17" t="s">
        <v>85</v>
      </c>
    </row>
    <row r="135" s="13" customFormat="1">
      <c r="A135" s="13"/>
      <c r="B135" s="247"/>
      <c r="C135" s="248"/>
      <c r="D135" s="241" t="s">
        <v>169</v>
      </c>
      <c r="E135" s="249" t="s">
        <v>1</v>
      </c>
      <c r="F135" s="250" t="s">
        <v>706</v>
      </c>
      <c r="G135" s="248"/>
      <c r="H135" s="251">
        <v>345</v>
      </c>
      <c r="I135" s="252"/>
      <c r="J135" s="248"/>
      <c r="K135" s="248"/>
      <c r="L135" s="253"/>
      <c r="M135" s="254"/>
      <c r="N135" s="255"/>
      <c r="O135" s="255"/>
      <c r="P135" s="255"/>
      <c r="Q135" s="255"/>
      <c r="R135" s="255"/>
      <c r="S135" s="255"/>
      <c r="T135" s="256"/>
      <c r="U135" s="13"/>
      <c r="V135" s="13"/>
      <c r="W135" s="13"/>
      <c r="X135" s="13"/>
      <c r="Y135" s="13"/>
      <c r="Z135" s="13"/>
      <c r="AA135" s="13"/>
      <c r="AB135" s="13"/>
      <c r="AC135" s="13"/>
      <c r="AD135" s="13"/>
      <c r="AE135" s="13"/>
      <c r="AT135" s="257" t="s">
        <v>169</v>
      </c>
      <c r="AU135" s="257" t="s">
        <v>85</v>
      </c>
      <c r="AV135" s="13" t="s">
        <v>85</v>
      </c>
      <c r="AW135" s="13" t="s">
        <v>34</v>
      </c>
      <c r="AX135" s="13" t="s">
        <v>21</v>
      </c>
      <c r="AY135" s="257" t="s">
        <v>150</v>
      </c>
    </row>
    <row r="136" s="2" customFormat="1" ht="24.15" customHeight="1">
      <c r="A136" s="38"/>
      <c r="B136" s="39"/>
      <c r="C136" s="228" t="s">
        <v>85</v>
      </c>
      <c r="D136" s="228" t="s">
        <v>152</v>
      </c>
      <c r="E136" s="229" t="s">
        <v>707</v>
      </c>
      <c r="F136" s="230" t="s">
        <v>708</v>
      </c>
      <c r="G136" s="231" t="s">
        <v>165</v>
      </c>
      <c r="H136" s="232">
        <v>34.5</v>
      </c>
      <c r="I136" s="233"/>
      <c r="J136" s="234">
        <f>ROUND(I136*H136,2)</f>
        <v>0</v>
      </c>
      <c r="K136" s="230" t="s">
        <v>701</v>
      </c>
      <c r="L136" s="44"/>
      <c r="M136" s="235" t="s">
        <v>1</v>
      </c>
      <c r="N136" s="236" t="s">
        <v>42</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157</v>
      </c>
      <c r="AT136" s="239" t="s">
        <v>152</v>
      </c>
      <c r="AU136" s="239" t="s">
        <v>85</v>
      </c>
      <c r="AY136" s="17" t="s">
        <v>150</v>
      </c>
      <c r="BE136" s="240">
        <f>IF(N136="základní",J136,0)</f>
        <v>0</v>
      </c>
      <c r="BF136" s="240">
        <f>IF(N136="snížená",J136,0)</f>
        <v>0</v>
      </c>
      <c r="BG136" s="240">
        <f>IF(N136="zákl. přenesená",J136,0)</f>
        <v>0</v>
      </c>
      <c r="BH136" s="240">
        <f>IF(N136="sníž. přenesená",J136,0)</f>
        <v>0</v>
      </c>
      <c r="BI136" s="240">
        <f>IF(N136="nulová",J136,0)</f>
        <v>0</v>
      </c>
      <c r="BJ136" s="17" t="s">
        <v>21</v>
      </c>
      <c r="BK136" s="240">
        <f>ROUND(I136*H136,2)</f>
        <v>0</v>
      </c>
      <c r="BL136" s="17" t="s">
        <v>157</v>
      </c>
      <c r="BM136" s="239" t="s">
        <v>709</v>
      </c>
    </row>
    <row r="137" s="2" customFormat="1">
      <c r="A137" s="38"/>
      <c r="B137" s="39"/>
      <c r="C137" s="40"/>
      <c r="D137" s="241" t="s">
        <v>159</v>
      </c>
      <c r="E137" s="40"/>
      <c r="F137" s="242" t="s">
        <v>710</v>
      </c>
      <c r="G137" s="40"/>
      <c r="H137" s="40"/>
      <c r="I137" s="243"/>
      <c r="J137" s="40"/>
      <c r="K137" s="40"/>
      <c r="L137" s="44"/>
      <c r="M137" s="244"/>
      <c r="N137" s="245"/>
      <c r="O137" s="91"/>
      <c r="P137" s="91"/>
      <c r="Q137" s="91"/>
      <c r="R137" s="91"/>
      <c r="S137" s="91"/>
      <c r="T137" s="92"/>
      <c r="U137" s="38"/>
      <c r="V137" s="38"/>
      <c r="W137" s="38"/>
      <c r="X137" s="38"/>
      <c r="Y137" s="38"/>
      <c r="Z137" s="38"/>
      <c r="AA137" s="38"/>
      <c r="AB137" s="38"/>
      <c r="AC137" s="38"/>
      <c r="AD137" s="38"/>
      <c r="AE137" s="38"/>
      <c r="AT137" s="17" t="s">
        <v>159</v>
      </c>
      <c r="AU137" s="17" t="s">
        <v>85</v>
      </c>
    </row>
    <row r="138" s="2" customFormat="1">
      <c r="A138" s="38"/>
      <c r="B138" s="39"/>
      <c r="C138" s="40"/>
      <c r="D138" s="241" t="s">
        <v>161</v>
      </c>
      <c r="E138" s="40"/>
      <c r="F138" s="246" t="s">
        <v>711</v>
      </c>
      <c r="G138" s="40"/>
      <c r="H138" s="40"/>
      <c r="I138" s="243"/>
      <c r="J138" s="40"/>
      <c r="K138" s="40"/>
      <c r="L138" s="44"/>
      <c r="M138" s="244"/>
      <c r="N138" s="245"/>
      <c r="O138" s="91"/>
      <c r="P138" s="91"/>
      <c r="Q138" s="91"/>
      <c r="R138" s="91"/>
      <c r="S138" s="91"/>
      <c r="T138" s="92"/>
      <c r="U138" s="38"/>
      <c r="V138" s="38"/>
      <c r="W138" s="38"/>
      <c r="X138" s="38"/>
      <c r="Y138" s="38"/>
      <c r="Z138" s="38"/>
      <c r="AA138" s="38"/>
      <c r="AB138" s="38"/>
      <c r="AC138" s="38"/>
      <c r="AD138" s="38"/>
      <c r="AE138" s="38"/>
      <c r="AT138" s="17" t="s">
        <v>161</v>
      </c>
      <c r="AU138" s="17" t="s">
        <v>85</v>
      </c>
    </row>
    <row r="139" s="13" customFormat="1">
      <c r="A139" s="13"/>
      <c r="B139" s="247"/>
      <c r="C139" s="248"/>
      <c r="D139" s="241" t="s">
        <v>169</v>
      </c>
      <c r="E139" s="249" t="s">
        <v>1</v>
      </c>
      <c r="F139" s="250" t="s">
        <v>712</v>
      </c>
      <c r="G139" s="248"/>
      <c r="H139" s="251">
        <v>34.5</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169</v>
      </c>
      <c r="AU139" s="257" t="s">
        <v>85</v>
      </c>
      <c r="AV139" s="13" t="s">
        <v>85</v>
      </c>
      <c r="AW139" s="13" t="s">
        <v>34</v>
      </c>
      <c r="AX139" s="13" t="s">
        <v>21</v>
      </c>
      <c r="AY139" s="257" t="s">
        <v>150</v>
      </c>
    </row>
    <row r="140" s="2" customFormat="1" ht="24.15" customHeight="1">
      <c r="A140" s="38"/>
      <c r="B140" s="39"/>
      <c r="C140" s="279" t="s">
        <v>91</v>
      </c>
      <c r="D140" s="279" t="s">
        <v>240</v>
      </c>
      <c r="E140" s="280" t="s">
        <v>713</v>
      </c>
      <c r="F140" s="281" t="s">
        <v>714</v>
      </c>
      <c r="G140" s="282" t="s">
        <v>207</v>
      </c>
      <c r="H140" s="283">
        <v>55.200000000000003</v>
      </c>
      <c r="I140" s="284"/>
      <c r="J140" s="285">
        <f>ROUND(I140*H140,2)</f>
        <v>0</v>
      </c>
      <c r="K140" s="281" t="s">
        <v>701</v>
      </c>
      <c r="L140" s="286"/>
      <c r="M140" s="287" t="s">
        <v>1</v>
      </c>
      <c r="N140" s="288" t="s">
        <v>42</v>
      </c>
      <c r="O140" s="91"/>
      <c r="P140" s="237">
        <f>O140*H140</f>
        <v>0</v>
      </c>
      <c r="Q140" s="237">
        <v>1</v>
      </c>
      <c r="R140" s="237">
        <f>Q140*H140</f>
        <v>55.200000000000003</v>
      </c>
      <c r="S140" s="237">
        <v>0</v>
      </c>
      <c r="T140" s="238">
        <f>S140*H140</f>
        <v>0</v>
      </c>
      <c r="U140" s="38"/>
      <c r="V140" s="38"/>
      <c r="W140" s="38"/>
      <c r="X140" s="38"/>
      <c r="Y140" s="38"/>
      <c r="Z140" s="38"/>
      <c r="AA140" s="38"/>
      <c r="AB140" s="38"/>
      <c r="AC140" s="38"/>
      <c r="AD140" s="38"/>
      <c r="AE140" s="38"/>
      <c r="AR140" s="239" t="s">
        <v>212</v>
      </c>
      <c r="AT140" s="239" t="s">
        <v>240</v>
      </c>
      <c r="AU140" s="239" t="s">
        <v>85</v>
      </c>
      <c r="AY140" s="17" t="s">
        <v>150</v>
      </c>
      <c r="BE140" s="240">
        <f>IF(N140="základní",J140,0)</f>
        <v>0</v>
      </c>
      <c r="BF140" s="240">
        <f>IF(N140="snížená",J140,0)</f>
        <v>0</v>
      </c>
      <c r="BG140" s="240">
        <f>IF(N140="zákl. přenesená",J140,0)</f>
        <v>0</v>
      </c>
      <c r="BH140" s="240">
        <f>IF(N140="sníž. přenesená",J140,0)</f>
        <v>0</v>
      </c>
      <c r="BI140" s="240">
        <f>IF(N140="nulová",J140,0)</f>
        <v>0</v>
      </c>
      <c r="BJ140" s="17" t="s">
        <v>21</v>
      </c>
      <c r="BK140" s="240">
        <f>ROUND(I140*H140,2)</f>
        <v>0</v>
      </c>
      <c r="BL140" s="17" t="s">
        <v>157</v>
      </c>
      <c r="BM140" s="239" t="s">
        <v>715</v>
      </c>
    </row>
    <row r="141" s="2" customFormat="1">
      <c r="A141" s="38"/>
      <c r="B141" s="39"/>
      <c r="C141" s="40"/>
      <c r="D141" s="241" t="s">
        <v>159</v>
      </c>
      <c r="E141" s="40"/>
      <c r="F141" s="242" t="s">
        <v>714</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159</v>
      </c>
      <c r="AU141" s="17" t="s">
        <v>85</v>
      </c>
    </row>
    <row r="142" s="13" customFormat="1">
      <c r="A142" s="13"/>
      <c r="B142" s="247"/>
      <c r="C142" s="248"/>
      <c r="D142" s="241" t="s">
        <v>169</v>
      </c>
      <c r="E142" s="249" t="s">
        <v>1</v>
      </c>
      <c r="F142" s="250" t="s">
        <v>716</v>
      </c>
      <c r="G142" s="248"/>
      <c r="H142" s="251">
        <v>55.200000000000003</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169</v>
      </c>
      <c r="AU142" s="257" t="s">
        <v>85</v>
      </c>
      <c r="AV142" s="13" t="s">
        <v>85</v>
      </c>
      <c r="AW142" s="13" t="s">
        <v>34</v>
      </c>
      <c r="AX142" s="13" t="s">
        <v>21</v>
      </c>
      <c r="AY142" s="257" t="s">
        <v>150</v>
      </c>
    </row>
    <row r="143" s="2" customFormat="1" ht="24.15" customHeight="1">
      <c r="A143" s="38"/>
      <c r="B143" s="39"/>
      <c r="C143" s="228" t="s">
        <v>157</v>
      </c>
      <c r="D143" s="228" t="s">
        <v>152</v>
      </c>
      <c r="E143" s="229" t="s">
        <v>717</v>
      </c>
      <c r="F143" s="230" t="s">
        <v>718</v>
      </c>
      <c r="G143" s="231" t="s">
        <v>165</v>
      </c>
      <c r="H143" s="232">
        <v>279.44999999999999</v>
      </c>
      <c r="I143" s="233"/>
      <c r="J143" s="234">
        <f>ROUND(I143*H143,2)</f>
        <v>0</v>
      </c>
      <c r="K143" s="230" t="s">
        <v>701</v>
      </c>
      <c r="L143" s="44"/>
      <c r="M143" s="235" t="s">
        <v>1</v>
      </c>
      <c r="N143" s="236" t="s">
        <v>42</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157</v>
      </c>
      <c r="AT143" s="239" t="s">
        <v>152</v>
      </c>
      <c r="AU143" s="239" t="s">
        <v>85</v>
      </c>
      <c r="AY143" s="17" t="s">
        <v>150</v>
      </c>
      <c r="BE143" s="240">
        <f>IF(N143="základní",J143,0)</f>
        <v>0</v>
      </c>
      <c r="BF143" s="240">
        <f>IF(N143="snížená",J143,0)</f>
        <v>0</v>
      </c>
      <c r="BG143" s="240">
        <f>IF(N143="zákl. přenesená",J143,0)</f>
        <v>0</v>
      </c>
      <c r="BH143" s="240">
        <f>IF(N143="sníž. přenesená",J143,0)</f>
        <v>0</v>
      </c>
      <c r="BI143" s="240">
        <f>IF(N143="nulová",J143,0)</f>
        <v>0</v>
      </c>
      <c r="BJ143" s="17" t="s">
        <v>21</v>
      </c>
      <c r="BK143" s="240">
        <f>ROUND(I143*H143,2)</f>
        <v>0</v>
      </c>
      <c r="BL143" s="17" t="s">
        <v>157</v>
      </c>
      <c r="BM143" s="239" t="s">
        <v>719</v>
      </c>
    </row>
    <row r="144" s="2" customFormat="1">
      <c r="A144" s="38"/>
      <c r="B144" s="39"/>
      <c r="C144" s="40"/>
      <c r="D144" s="241" t="s">
        <v>159</v>
      </c>
      <c r="E144" s="40"/>
      <c r="F144" s="242" t="s">
        <v>720</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159</v>
      </c>
      <c r="AU144" s="17" t="s">
        <v>85</v>
      </c>
    </row>
    <row r="145" s="2" customFormat="1">
      <c r="A145" s="38"/>
      <c r="B145" s="39"/>
      <c r="C145" s="40"/>
      <c r="D145" s="241" t="s">
        <v>161</v>
      </c>
      <c r="E145" s="40"/>
      <c r="F145" s="246" t="s">
        <v>721</v>
      </c>
      <c r="G145" s="40"/>
      <c r="H145" s="40"/>
      <c r="I145" s="243"/>
      <c r="J145" s="40"/>
      <c r="K145" s="40"/>
      <c r="L145" s="44"/>
      <c r="M145" s="244"/>
      <c r="N145" s="245"/>
      <c r="O145" s="91"/>
      <c r="P145" s="91"/>
      <c r="Q145" s="91"/>
      <c r="R145" s="91"/>
      <c r="S145" s="91"/>
      <c r="T145" s="92"/>
      <c r="U145" s="38"/>
      <c r="V145" s="38"/>
      <c r="W145" s="38"/>
      <c r="X145" s="38"/>
      <c r="Y145" s="38"/>
      <c r="Z145" s="38"/>
      <c r="AA145" s="38"/>
      <c r="AB145" s="38"/>
      <c r="AC145" s="38"/>
      <c r="AD145" s="38"/>
      <c r="AE145" s="38"/>
      <c r="AT145" s="17" t="s">
        <v>161</v>
      </c>
      <c r="AU145" s="17" t="s">
        <v>85</v>
      </c>
    </row>
    <row r="146" s="2" customFormat="1">
      <c r="A146" s="38"/>
      <c r="B146" s="39"/>
      <c r="C146" s="40"/>
      <c r="D146" s="241" t="s">
        <v>177</v>
      </c>
      <c r="E146" s="40"/>
      <c r="F146" s="246" t="s">
        <v>705</v>
      </c>
      <c r="G146" s="40"/>
      <c r="H146" s="40"/>
      <c r="I146" s="243"/>
      <c r="J146" s="40"/>
      <c r="K146" s="40"/>
      <c r="L146" s="44"/>
      <c r="M146" s="244"/>
      <c r="N146" s="245"/>
      <c r="O146" s="91"/>
      <c r="P146" s="91"/>
      <c r="Q146" s="91"/>
      <c r="R146" s="91"/>
      <c r="S146" s="91"/>
      <c r="T146" s="92"/>
      <c r="U146" s="38"/>
      <c r="V146" s="38"/>
      <c r="W146" s="38"/>
      <c r="X146" s="38"/>
      <c r="Y146" s="38"/>
      <c r="Z146" s="38"/>
      <c r="AA146" s="38"/>
      <c r="AB146" s="38"/>
      <c r="AC146" s="38"/>
      <c r="AD146" s="38"/>
      <c r="AE146" s="38"/>
      <c r="AT146" s="17" t="s">
        <v>177</v>
      </c>
      <c r="AU146" s="17" t="s">
        <v>85</v>
      </c>
    </row>
    <row r="147" s="13" customFormat="1">
      <c r="A147" s="13"/>
      <c r="B147" s="247"/>
      <c r="C147" s="248"/>
      <c r="D147" s="241" t="s">
        <v>169</v>
      </c>
      <c r="E147" s="249" t="s">
        <v>1</v>
      </c>
      <c r="F147" s="250" t="s">
        <v>722</v>
      </c>
      <c r="G147" s="248"/>
      <c r="H147" s="251">
        <v>279.44999999999999</v>
      </c>
      <c r="I147" s="252"/>
      <c r="J147" s="248"/>
      <c r="K147" s="248"/>
      <c r="L147" s="253"/>
      <c r="M147" s="254"/>
      <c r="N147" s="255"/>
      <c r="O147" s="255"/>
      <c r="P147" s="255"/>
      <c r="Q147" s="255"/>
      <c r="R147" s="255"/>
      <c r="S147" s="255"/>
      <c r="T147" s="256"/>
      <c r="U147" s="13"/>
      <c r="V147" s="13"/>
      <c r="W147" s="13"/>
      <c r="X147" s="13"/>
      <c r="Y147" s="13"/>
      <c r="Z147" s="13"/>
      <c r="AA147" s="13"/>
      <c r="AB147" s="13"/>
      <c r="AC147" s="13"/>
      <c r="AD147" s="13"/>
      <c r="AE147" s="13"/>
      <c r="AT147" s="257" t="s">
        <v>169</v>
      </c>
      <c r="AU147" s="257" t="s">
        <v>85</v>
      </c>
      <c r="AV147" s="13" t="s">
        <v>85</v>
      </c>
      <c r="AW147" s="13" t="s">
        <v>34</v>
      </c>
      <c r="AX147" s="13" t="s">
        <v>21</v>
      </c>
      <c r="AY147" s="257" t="s">
        <v>150</v>
      </c>
    </row>
    <row r="148" s="2" customFormat="1" ht="24.15" customHeight="1">
      <c r="A148" s="38"/>
      <c r="B148" s="39"/>
      <c r="C148" s="228" t="s">
        <v>189</v>
      </c>
      <c r="D148" s="228" t="s">
        <v>152</v>
      </c>
      <c r="E148" s="229" t="s">
        <v>723</v>
      </c>
      <c r="F148" s="230" t="s">
        <v>724</v>
      </c>
      <c r="G148" s="231" t="s">
        <v>165</v>
      </c>
      <c r="H148" s="232">
        <v>279.44999999999999</v>
      </c>
      <c r="I148" s="233"/>
      <c r="J148" s="234">
        <f>ROUND(I148*H148,2)</f>
        <v>0</v>
      </c>
      <c r="K148" s="230" t="s">
        <v>701</v>
      </c>
      <c r="L148" s="44"/>
      <c r="M148" s="235" t="s">
        <v>1</v>
      </c>
      <c r="N148" s="236" t="s">
        <v>42</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157</v>
      </c>
      <c r="AT148" s="239" t="s">
        <v>152</v>
      </c>
      <c r="AU148" s="239" t="s">
        <v>85</v>
      </c>
      <c r="AY148" s="17" t="s">
        <v>150</v>
      </c>
      <c r="BE148" s="240">
        <f>IF(N148="základní",J148,0)</f>
        <v>0</v>
      </c>
      <c r="BF148" s="240">
        <f>IF(N148="snížená",J148,0)</f>
        <v>0</v>
      </c>
      <c r="BG148" s="240">
        <f>IF(N148="zákl. přenesená",J148,0)</f>
        <v>0</v>
      </c>
      <c r="BH148" s="240">
        <f>IF(N148="sníž. přenesená",J148,0)</f>
        <v>0</v>
      </c>
      <c r="BI148" s="240">
        <f>IF(N148="nulová",J148,0)</f>
        <v>0</v>
      </c>
      <c r="BJ148" s="17" t="s">
        <v>21</v>
      </c>
      <c r="BK148" s="240">
        <f>ROUND(I148*H148,2)</f>
        <v>0</v>
      </c>
      <c r="BL148" s="17" t="s">
        <v>157</v>
      </c>
      <c r="BM148" s="239" t="s">
        <v>725</v>
      </c>
    </row>
    <row r="149" s="2" customFormat="1">
      <c r="A149" s="38"/>
      <c r="B149" s="39"/>
      <c r="C149" s="40"/>
      <c r="D149" s="241" t="s">
        <v>159</v>
      </c>
      <c r="E149" s="40"/>
      <c r="F149" s="242" t="s">
        <v>726</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159</v>
      </c>
      <c r="AU149" s="17" t="s">
        <v>85</v>
      </c>
    </row>
    <row r="150" s="2" customFormat="1">
      <c r="A150" s="38"/>
      <c r="B150" s="39"/>
      <c r="C150" s="40"/>
      <c r="D150" s="241" t="s">
        <v>161</v>
      </c>
      <c r="E150" s="40"/>
      <c r="F150" s="246" t="s">
        <v>727</v>
      </c>
      <c r="G150" s="40"/>
      <c r="H150" s="40"/>
      <c r="I150" s="243"/>
      <c r="J150" s="40"/>
      <c r="K150" s="40"/>
      <c r="L150" s="44"/>
      <c r="M150" s="244"/>
      <c r="N150" s="245"/>
      <c r="O150" s="91"/>
      <c r="P150" s="91"/>
      <c r="Q150" s="91"/>
      <c r="R150" s="91"/>
      <c r="S150" s="91"/>
      <c r="T150" s="92"/>
      <c r="U150" s="38"/>
      <c r="V150" s="38"/>
      <c r="W150" s="38"/>
      <c r="X150" s="38"/>
      <c r="Y150" s="38"/>
      <c r="Z150" s="38"/>
      <c r="AA150" s="38"/>
      <c r="AB150" s="38"/>
      <c r="AC150" s="38"/>
      <c r="AD150" s="38"/>
      <c r="AE150" s="38"/>
      <c r="AT150" s="17" t="s">
        <v>161</v>
      </c>
      <c r="AU150" s="17" t="s">
        <v>85</v>
      </c>
    </row>
    <row r="151" s="2" customFormat="1">
      <c r="A151" s="38"/>
      <c r="B151" s="39"/>
      <c r="C151" s="40"/>
      <c r="D151" s="241" t="s">
        <v>177</v>
      </c>
      <c r="E151" s="40"/>
      <c r="F151" s="246" t="s">
        <v>728</v>
      </c>
      <c r="G151" s="40"/>
      <c r="H151" s="40"/>
      <c r="I151" s="243"/>
      <c r="J151" s="40"/>
      <c r="K151" s="40"/>
      <c r="L151" s="44"/>
      <c r="M151" s="244"/>
      <c r="N151" s="245"/>
      <c r="O151" s="91"/>
      <c r="P151" s="91"/>
      <c r="Q151" s="91"/>
      <c r="R151" s="91"/>
      <c r="S151" s="91"/>
      <c r="T151" s="92"/>
      <c r="U151" s="38"/>
      <c r="V151" s="38"/>
      <c r="W151" s="38"/>
      <c r="X151" s="38"/>
      <c r="Y151" s="38"/>
      <c r="Z151" s="38"/>
      <c r="AA151" s="38"/>
      <c r="AB151" s="38"/>
      <c r="AC151" s="38"/>
      <c r="AD151" s="38"/>
      <c r="AE151" s="38"/>
      <c r="AT151" s="17" t="s">
        <v>177</v>
      </c>
      <c r="AU151" s="17" t="s">
        <v>85</v>
      </c>
    </row>
    <row r="152" s="13" customFormat="1">
      <c r="A152" s="13"/>
      <c r="B152" s="247"/>
      <c r="C152" s="248"/>
      <c r="D152" s="241" t="s">
        <v>169</v>
      </c>
      <c r="E152" s="249" t="s">
        <v>1</v>
      </c>
      <c r="F152" s="250" t="s">
        <v>722</v>
      </c>
      <c r="G152" s="248"/>
      <c r="H152" s="251">
        <v>279.44999999999999</v>
      </c>
      <c r="I152" s="252"/>
      <c r="J152" s="248"/>
      <c r="K152" s="248"/>
      <c r="L152" s="253"/>
      <c r="M152" s="254"/>
      <c r="N152" s="255"/>
      <c r="O152" s="255"/>
      <c r="P152" s="255"/>
      <c r="Q152" s="255"/>
      <c r="R152" s="255"/>
      <c r="S152" s="255"/>
      <c r="T152" s="256"/>
      <c r="U152" s="13"/>
      <c r="V152" s="13"/>
      <c r="W152" s="13"/>
      <c r="X152" s="13"/>
      <c r="Y152" s="13"/>
      <c r="Z152" s="13"/>
      <c r="AA152" s="13"/>
      <c r="AB152" s="13"/>
      <c r="AC152" s="13"/>
      <c r="AD152" s="13"/>
      <c r="AE152" s="13"/>
      <c r="AT152" s="257" t="s">
        <v>169</v>
      </c>
      <c r="AU152" s="257" t="s">
        <v>85</v>
      </c>
      <c r="AV152" s="13" t="s">
        <v>85</v>
      </c>
      <c r="AW152" s="13" t="s">
        <v>34</v>
      </c>
      <c r="AX152" s="13" t="s">
        <v>21</v>
      </c>
      <c r="AY152" s="257" t="s">
        <v>150</v>
      </c>
    </row>
    <row r="153" s="2" customFormat="1" ht="24.15" customHeight="1">
      <c r="A153" s="38"/>
      <c r="B153" s="39"/>
      <c r="C153" s="279" t="s">
        <v>199</v>
      </c>
      <c r="D153" s="279" t="s">
        <v>240</v>
      </c>
      <c r="E153" s="280" t="s">
        <v>729</v>
      </c>
      <c r="F153" s="281" t="s">
        <v>730</v>
      </c>
      <c r="G153" s="282" t="s">
        <v>207</v>
      </c>
      <c r="H153" s="283">
        <v>560.16800000000001</v>
      </c>
      <c r="I153" s="284"/>
      <c r="J153" s="285">
        <f>ROUND(I153*H153,2)</f>
        <v>0</v>
      </c>
      <c r="K153" s="281" t="s">
        <v>701</v>
      </c>
      <c r="L153" s="286"/>
      <c r="M153" s="287" t="s">
        <v>1</v>
      </c>
      <c r="N153" s="288" t="s">
        <v>42</v>
      </c>
      <c r="O153" s="91"/>
      <c r="P153" s="237">
        <f>O153*H153</f>
        <v>0</v>
      </c>
      <c r="Q153" s="237">
        <v>1</v>
      </c>
      <c r="R153" s="237">
        <f>Q153*H153</f>
        <v>560.16800000000001</v>
      </c>
      <c r="S153" s="237">
        <v>0</v>
      </c>
      <c r="T153" s="238">
        <f>S153*H153</f>
        <v>0</v>
      </c>
      <c r="U153" s="38"/>
      <c r="V153" s="38"/>
      <c r="W153" s="38"/>
      <c r="X153" s="38"/>
      <c r="Y153" s="38"/>
      <c r="Z153" s="38"/>
      <c r="AA153" s="38"/>
      <c r="AB153" s="38"/>
      <c r="AC153" s="38"/>
      <c r="AD153" s="38"/>
      <c r="AE153" s="38"/>
      <c r="AR153" s="239" t="s">
        <v>212</v>
      </c>
      <c r="AT153" s="239" t="s">
        <v>240</v>
      </c>
      <c r="AU153" s="239" t="s">
        <v>85</v>
      </c>
      <c r="AY153" s="17" t="s">
        <v>150</v>
      </c>
      <c r="BE153" s="240">
        <f>IF(N153="základní",J153,0)</f>
        <v>0</v>
      </c>
      <c r="BF153" s="240">
        <f>IF(N153="snížená",J153,0)</f>
        <v>0</v>
      </c>
      <c r="BG153" s="240">
        <f>IF(N153="zákl. přenesená",J153,0)</f>
        <v>0</v>
      </c>
      <c r="BH153" s="240">
        <f>IF(N153="sníž. přenesená",J153,0)</f>
        <v>0</v>
      </c>
      <c r="BI153" s="240">
        <f>IF(N153="nulová",J153,0)</f>
        <v>0</v>
      </c>
      <c r="BJ153" s="17" t="s">
        <v>21</v>
      </c>
      <c r="BK153" s="240">
        <f>ROUND(I153*H153,2)</f>
        <v>0</v>
      </c>
      <c r="BL153" s="17" t="s">
        <v>157</v>
      </c>
      <c r="BM153" s="239" t="s">
        <v>731</v>
      </c>
    </row>
    <row r="154" s="2" customFormat="1">
      <c r="A154" s="38"/>
      <c r="B154" s="39"/>
      <c r="C154" s="40"/>
      <c r="D154" s="241" t="s">
        <v>159</v>
      </c>
      <c r="E154" s="40"/>
      <c r="F154" s="242" t="s">
        <v>730</v>
      </c>
      <c r="G154" s="40"/>
      <c r="H154" s="40"/>
      <c r="I154" s="243"/>
      <c r="J154" s="40"/>
      <c r="K154" s="40"/>
      <c r="L154" s="44"/>
      <c r="M154" s="244"/>
      <c r="N154" s="245"/>
      <c r="O154" s="91"/>
      <c r="P154" s="91"/>
      <c r="Q154" s="91"/>
      <c r="R154" s="91"/>
      <c r="S154" s="91"/>
      <c r="T154" s="92"/>
      <c r="U154" s="38"/>
      <c r="V154" s="38"/>
      <c r="W154" s="38"/>
      <c r="X154" s="38"/>
      <c r="Y154" s="38"/>
      <c r="Z154" s="38"/>
      <c r="AA154" s="38"/>
      <c r="AB154" s="38"/>
      <c r="AC154" s="38"/>
      <c r="AD154" s="38"/>
      <c r="AE154" s="38"/>
      <c r="AT154" s="17" t="s">
        <v>159</v>
      </c>
      <c r="AU154" s="17" t="s">
        <v>85</v>
      </c>
    </row>
    <row r="155" s="14" customFormat="1">
      <c r="A155" s="14"/>
      <c r="B155" s="258"/>
      <c r="C155" s="259"/>
      <c r="D155" s="241" t="s">
        <v>169</v>
      </c>
      <c r="E155" s="260" t="s">
        <v>1</v>
      </c>
      <c r="F155" s="261" t="s">
        <v>732</v>
      </c>
      <c r="G155" s="259"/>
      <c r="H155" s="260" t="s">
        <v>1</v>
      </c>
      <c r="I155" s="262"/>
      <c r="J155" s="259"/>
      <c r="K155" s="259"/>
      <c r="L155" s="263"/>
      <c r="M155" s="264"/>
      <c r="N155" s="265"/>
      <c r="O155" s="265"/>
      <c r="P155" s="265"/>
      <c r="Q155" s="265"/>
      <c r="R155" s="265"/>
      <c r="S155" s="265"/>
      <c r="T155" s="266"/>
      <c r="U155" s="14"/>
      <c r="V155" s="14"/>
      <c r="W155" s="14"/>
      <c r="X155" s="14"/>
      <c r="Y155" s="14"/>
      <c r="Z155" s="14"/>
      <c r="AA155" s="14"/>
      <c r="AB155" s="14"/>
      <c r="AC155" s="14"/>
      <c r="AD155" s="14"/>
      <c r="AE155" s="14"/>
      <c r="AT155" s="267" t="s">
        <v>169</v>
      </c>
      <c r="AU155" s="267" t="s">
        <v>85</v>
      </c>
      <c r="AV155" s="14" t="s">
        <v>21</v>
      </c>
      <c r="AW155" s="14" t="s">
        <v>34</v>
      </c>
      <c r="AX155" s="14" t="s">
        <v>77</v>
      </c>
      <c r="AY155" s="267" t="s">
        <v>150</v>
      </c>
    </row>
    <row r="156" s="13" customFormat="1">
      <c r="A156" s="13"/>
      <c r="B156" s="247"/>
      <c r="C156" s="248"/>
      <c r="D156" s="241" t="s">
        <v>169</v>
      </c>
      <c r="E156" s="249" t="s">
        <v>1</v>
      </c>
      <c r="F156" s="250" t="s">
        <v>733</v>
      </c>
      <c r="G156" s="248"/>
      <c r="H156" s="251">
        <v>447.95800000000003</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169</v>
      </c>
      <c r="AU156" s="257" t="s">
        <v>85</v>
      </c>
      <c r="AV156" s="13" t="s">
        <v>85</v>
      </c>
      <c r="AW156" s="13" t="s">
        <v>34</v>
      </c>
      <c r="AX156" s="13" t="s">
        <v>77</v>
      </c>
      <c r="AY156" s="257" t="s">
        <v>150</v>
      </c>
    </row>
    <row r="157" s="14" customFormat="1">
      <c r="A157" s="14"/>
      <c r="B157" s="258"/>
      <c r="C157" s="259"/>
      <c r="D157" s="241" t="s">
        <v>169</v>
      </c>
      <c r="E157" s="260" t="s">
        <v>1</v>
      </c>
      <c r="F157" s="261" t="s">
        <v>734</v>
      </c>
      <c r="G157" s="259"/>
      <c r="H157" s="260" t="s">
        <v>1</v>
      </c>
      <c r="I157" s="262"/>
      <c r="J157" s="259"/>
      <c r="K157" s="259"/>
      <c r="L157" s="263"/>
      <c r="M157" s="264"/>
      <c r="N157" s="265"/>
      <c r="O157" s="265"/>
      <c r="P157" s="265"/>
      <c r="Q157" s="265"/>
      <c r="R157" s="265"/>
      <c r="S157" s="265"/>
      <c r="T157" s="266"/>
      <c r="U157" s="14"/>
      <c r="V157" s="14"/>
      <c r="W157" s="14"/>
      <c r="X157" s="14"/>
      <c r="Y157" s="14"/>
      <c r="Z157" s="14"/>
      <c r="AA157" s="14"/>
      <c r="AB157" s="14"/>
      <c r="AC157" s="14"/>
      <c r="AD157" s="14"/>
      <c r="AE157" s="14"/>
      <c r="AT157" s="267" t="s">
        <v>169</v>
      </c>
      <c r="AU157" s="267" t="s">
        <v>85</v>
      </c>
      <c r="AV157" s="14" t="s">
        <v>21</v>
      </c>
      <c r="AW157" s="14" t="s">
        <v>34</v>
      </c>
      <c r="AX157" s="14" t="s">
        <v>77</v>
      </c>
      <c r="AY157" s="267" t="s">
        <v>150</v>
      </c>
    </row>
    <row r="158" s="13" customFormat="1">
      <c r="A158" s="13"/>
      <c r="B158" s="247"/>
      <c r="C158" s="248"/>
      <c r="D158" s="241" t="s">
        <v>169</v>
      </c>
      <c r="E158" s="249" t="s">
        <v>1</v>
      </c>
      <c r="F158" s="250" t="s">
        <v>735</v>
      </c>
      <c r="G158" s="248"/>
      <c r="H158" s="251">
        <v>112.20999999999999</v>
      </c>
      <c r="I158" s="252"/>
      <c r="J158" s="248"/>
      <c r="K158" s="248"/>
      <c r="L158" s="253"/>
      <c r="M158" s="254"/>
      <c r="N158" s="255"/>
      <c r="O158" s="255"/>
      <c r="P158" s="255"/>
      <c r="Q158" s="255"/>
      <c r="R158" s="255"/>
      <c r="S158" s="255"/>
      <c r="T158" s="256"/>
      <c r="U158" s="13"/>
      <c r="V158" s="13"/>
      <c r="W158" s="13"/>
      <c r="X158" s="13"/>
      <c r="Y158" s="13"/>
      <c r="Z158" s="13"/>
      <c r="AA158" s="13"/>
      <c r="AB158" s="13"/>
      <c r="AC158" s="13"/>
      <c r="AD158" s="13"/>
      <c r="AE158" s="13"/>
      <c r="AT158" s="257" t="s">
        <v>169</v>
      </c>
      <c r="AU158" s="257" t="s">
        <v>85</v>
      </c>
      <c r="AV158" s="13" t="s">
        <v>85</v>
      </c>
      <c r="AW158" s="13" t="s">
        <v>34</v>
      </c>
      <c r="AX158" s="13" t="s">
        <v>77</v>
      </c>
      <c r="AY158" s="257" t="s">
        <v>150</v>
      </c>
    </row>
    <row r="159" s="15" customFormat="1">
      <c r="A159" s="15"/>
      <c r="B159" s="268"/>
      <c r="C159" s="269"/>
      <c r="D159" s="241" t="s">
        <v>169</v>
      </c>
      <c r="E159" s="270" t="s">
        <v>1</v>
      </c>
      <c r="F159" s="271" t="s">
        <v>188</v>
      </c>
      <c r="G159" s="269"/>
      <c r="H159" s="272">
        <v>560.16800000000001</v>
      </c>
      <c r="I159" s="273"/>
      <c r="J159" s="269"/>
      <c r="K159" s="269"/>
      <c r="L159" s="274"/>
      <c r="M159" s="275"/>
      <c r="N159" s="276"/>
      <c r="O159" s="276"/>
      <c r="P159" s="276"/>
      <c r="Q159" s="276"/>
      <c r="R159" s="276"/>
      <c r="S159" s="276"/>
      <c r="T159" s="277"/>
      <c r="U159" s="15"/>
      <c r="V159" s="15"/>
      <c r="W159" s="15"/>
      <c r="X159" s="15"/>
      <c r="Y159" s="15"/>
      <c r="Z159" s="15"/>
      <c r="AA159" s="15"/>
      <c r="AB159" s="15"/>
      <c r="AC159" s="15"/>
      <c r="AD159" s="15"/>
      <c r="AE159" s="15"/>
      <c r="AT159" s="278" t="s">
        <v>169</v>
      </c>
      <c r="AU159" s="278" t="s">
        <v>85</v>
      </c>
      <c r="AV159" s="15" t="s">
        <v>157</v>
      </c>
      <c r="AW159" s="15" t="s">
        <v>34</v>
      </c>
      <c r="AX159" s="15" t="s">
        <v>21</v>
      </c>
      <c r="AY159" s="278" t="s">
        <v>150</v>
      </c>
    </row>
    <row r="160" s="2" customFormat="1" ht="24.15" customHeight="1">
      <c r="A160" s="38"/>
      <c r="B160" s="39"/>
      <c r="C160" s="228" t="s">
        <v>204</v>
      </c>
      <c r="D160" s="228" t="s">
        <v>152</v>
      </c>
      <c r="E160" s="229" t="s">
        <v>736</v>
      </c>
      <c r="F160" s="230" t="s">
        <v>737</v>
      </c>
      <c r="G160" s="231" t="s">
        <v>165</v>
      </c>
      <c r="H160" s="232">
        <v>70</v>
      </c>
      <c r="I160" s="233"/>
      <c r="J160" s="234">
        <f>ROUND(I160*H160,2)</f>
        <v>0</v>
      </c>
      <c r="K160" s="230" t="s">
        <v>701</v>
      </c>
      <c r="L160" s="44"/>
      <c r="M160" s="235" t="s">
        <v>1</v>
      </c>
      <c r="N160" s="236" t="s">
        <v>42</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157</v>
      </c>
      <c r="AT160" s="239" t="s">
        <v>152</v>
      </c>
      <c r="AU160" s="239" t="s">
        <v>85</v>
      </c>
      <c r="AY160" s="17" t="s">
        <v>150</v>
      </c>
      <c r="BE160" s="240">
        <f>IF(N160="základní",J160,0)</f>
        <v>0</v>
      </c>
      <c r="BF160" s="240">
        <f>IF(N160="snížená",J160,0)</f>
        <v>0</v>
      </c>
      <c r="BG160" s="240">
        <f>IF(N160="zákl. přenesená",J160,0)</f>
        <v>0</v>
      </c>
      <c r="BH160" s="240">
        <f>IF(N160="sníž. přenesená",J160,0)</f>
        <v>0</v>
      </c>
      <c r="BI160" s="240">
        <f>IF(N160="nulová",J160,0)</f>
        <v>0</v>
      </c>
      <c r="BJ160" s="17" t="s">
        <v>21</v>
      </c>
      <c r="BK160" s="240">
        <f>ROUND(I160*H160,2)</f>
        <v>0</v>
      </c>
      <c r="BL160" s="17" t="s">
        <v>157</v>
      </c>
      <c r="BM160" s="239" t="s">
        <v>738</v>
      </c>
    </row>
    <row r="161" s="2" customFormat="1">
      <c r="A161" s="38"/>
      <c r="B161" s="39"/>
      <c r="C161" s="40"/>
      <c r="D161" s="241" t="s">
        <v>159</v>
      </c>
      <c r="E161" s="40"/>
      <c r="F161" s="242" t="s">
        <v>739</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159</v>
      </c>
      <c r="AU161" s="17" t="s">
        <v>85</v>
      </c>
    </row>
    <row r="162" s="2" customFormat="1">
      <c r="A162" s="38"/>
      <c r="B162" s="39"/>
      <c r="C162" s="40"/>
      <c r="D162" s="241" t="s">
        <v>161</v>
      </c>
      <c r="E162" s="40"/>
      <c r="F162" s="246" t="s">
        <v>740</v>
      </c>
      <c r="G162" s="40"/>
      <c r="H162" s="40"/>
      <c r="I162" s="243"/>
      <c r="J162" s="40"/>
      <c r="K162" s="40"/>
      <c r="L162" s="44"/>
      <c r="M162" s="244"/>
      <c r="N162" s="245"/>
      <c r="O162" s="91"/>
      <c r="P162" s="91"/>
      <c r="Q162" s="91"/>
      <c r="R162" s="91"/>
      <c r="S162" s="91"/>
      <c r="T162" s="92"/>
      <c r="U162" s="38"/>
      <c r="V162" s="38"/>
      <c r="W162" s="38"/>
      <c r="X162" s="38"/>
      <c r="Y162" s="38"/>
      <c r="Z162" s="38"/>
      <c r="AA162" s="38"/>
      <c r="AB162" s="38"/>
      <c r="AC162" s="38"/>
      <c r="AD162" s="38"/>
      <c r="AE162" s="38"/>
      <c r="AT162" s="17" t="s">
        <v>161</v>
      </c>
      <c r="AU162" s="17" t="s">
        <v>85</v>
      </c>
    </row>
    <row r="163" s="2" customFormat="1">
      <c r="A163" s="38"/>
      <c r="B163" s="39"/>
      <c r="C163" s="40"/>
      <c r="D163" s="241" t="s">
        <v>177</v>
      </c>
      <c r="E163" s="40"/>
      <c r="F163" s="246" t="s">
        <v>741</v>
      </c>
      <c r="G163" s="40"/>
      <c r="H163" s="40"/>
      <c r="I163" s="243"/>
      <c r="J163" s="40"/>
      <c r="K163" s="40"/>
      <c r="L163" s="44"/>
      <c r="M163" s="244"/>
      <c r="N163" s="245"/>
      <c r="O163" s="91"/>
      <c r="P163" s="91"/>
      <c r="Q163" s="91"/>
      <c r="R163" s="91"/>
      <c r="S163" s="91"/>
      <c r="T163" s="92"/>
      <c r="U163" s="38"/>
      <c r="V163" s="38"/>
      <c r="W163" s="38"/>
      <c r="X163" s="38"/>
      <c r="Y163" s="38"/>
      <c r="Z163" s="38"/>
      <c r="AA163" s="38"/>
      <c r="AB163" s="38"/>
      <c r="AC163" s="38"/>
      <c r="AD163" s="38"/>
      <c r="AE163" s="38"/>
      <c r="AT163" s="17" t="s">
        <v>177</v>
      </c>
      <c r="AU163" s="17" t="s">
        <v>85</v>
      </c>
    </row>
    <row r="164" s="14" customFormat="1">
      <c r="A164" s="14"/>
      <c r="B164" s="258"/>
      <c r="C164" s="259"/>
      <c r="D164" s="241" t="s">
        <v>169</v>
      </c>
      <c r="E164" s="260" t="s">
        <v>1</v>
      </c>
      <c r="F164" s="261" t="s">
        <v>742</v>
      </c>
      <c r="G164" s="259"/>
      <c r="H164" s="260" t="s">
        <v>1</v>
      </c>
      <c r="I164" s="262"/>
      <c r="J164" s="259"/>
      <c r="K164" s="259"/>
      <c r="L164" s="263"/>
      <c r="M164" s="264"/>
      <c r="N164" s="265"/>
      <c r="O164" s="265"/>
      <c r="P164" s="265"/>
      <c r="Q164" s="265"/>
      <c r="R164" s="265"/>
      <c r="S164" s="265"/>
      <c r="T164" s="266"/>
      <c r="U164" s="14"/>
      <c r="V164" s="14"/>
      <c r="W164" s="14"/>
      <c r="X164" s="14"/>
      <c r="Y164" s="14"/>
      <c r="Z164" s="14"/>
      <c r="AA164" s="14"/>
      <c r="AB164" s="14"/>
      <c r="AC164" s="14"/>
      <c r="AD164" s="14"/>
      <c r="AE164" s="14"/>
      <c r="AT164" s="267" t="s">
        <v>169</v>
      </c>
      <c r="AU164" s="267" t="s">
        <v>85</v>
      </c>
      <c r="AV164" s="14" t="s">
        <v>21</v>
      </c>
      <c r="AW164" s="14" t="s">
        <v>34</v>
      </c>
      <c r="AX164" s="14" t="s">
        <v>77</v>
      </c>
      <c r="AY164" s="267" t="s">
        <v>150</v>
      </c>
    </row>
    <row r="165" s="13" customFormat="1">
      <c r="A165" s="13"/>
      <c r="B165" s="247"/>
      <c r="C165" s="248"/>
      <c r="D165" s="241" t="s">
        <v>169</v>
      </c>
      <c r="E165" s="249" t="s">
        <v>1</v>
      </c>
      <c r="F165" s="250" t="s">
        <v>743</v>
      </c>
      <c r="G165" s="248"/>
      <c r="H165" s="251">
        <v>70</v>
      </c>
      <c r="I165" s="252"/>
      <c r="J165" s="248"/>
      <c r="K165" s="248"/>
      <c r="L165" s="253"/>
      <c r="M165" s="254"/>
      <c r="N165" s="255"/>
      <c r="O165" s="255"/>
      <c r="P165" s="255"/>
      <c r="Q165" s="255"/>
      <c r="R165" s="255"/>
      <c r="S165" s="255"/>
      <c r="T165" s="256"/>
      <c r="U165" s="13"/>
      <c r="V165" s="13"/>
      <c r="W165" s="13"/>
      <c r="X165" s="13"/>
      <c r="Y165" s="13"/>
      <c r="Z165" s="13"/>
      <c r="AA165" s="13"/>
      <c r="AB165" s="13"/>
      <c r="AC165" s="13"/>
      <c r="AD165" s="13"/>
      <c r="AE165" s="13"/>
      <c r="AT165" s="257" t="s">
        <v>169</v>
      </c>
      <c r="AU165" s="257" t="s">
        <v>85</v>
      </c>
      <c r="AV165" s="13" t="s">
        <v>85</v>
      </c>
      <c r="AW165" s="13" t="s">
        <v>34</v>
      </c>
      <c r="AX165" s="13" t="s">
        <v>21</v>
      </c>
      <c r="AY165" s="257" t="s">
        <v>150</v>
      </c>
    </row>
    <row r="166" s="2" customFormat="1" ht="24.15" customHeight="1">
      <c r="A166" s="38"/>
      <c r="B166" s="39"/>
      <c r="C166" s="228" t="s">
        <v>212</v>
      </c>
      <c r="D166" s="228" t="s">
        <v>152</v>
      </c>
      <c r="E166" s="229" t="s">
        <v>744</v>
      </c>
      <c r="F166" s="230" t="s">
        <v>745</v>
      </c>
      <c r="G166" s="231" t="s">
        <v>746</v>
      </c>
      <c r="H166" s="232">
        <v>0.11500000000000001</v>
      </c>
      <c r="I166" s="233"/>
      <c r="J166" s="234">
        <f>ROUND(I166*H166,2)</f>
        <v>0</v>
      </c>
      <c r="K166" s="230" t="s">
        <v>701</v>
      </c>
      <c r="L166" s="44"/>
      <c r="M166" s="235" t="s">
        <v>1</v>
      </c>
      <c r="N166" s="236" t="s">
        <v>42</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157</v>
      </c>
      <c r="AT166" s="239" t="s">
        <v>152</v>
      </c>
      <c r="AU166" s="239" t="s">
        <v>85</v>
      </c>
      <c r="AY166" s="17" t="s">
        <v>150</v>
      </c>
      <c r="BE166" s="240">
        <f>IF(N166="základní",J166,0)</f>
        <v>0</v>
      </c>
      <c r="BF166" s="240">
        <f>IF(N166="snížená",J166,0)</f>
        <v>0</v>
      </c>
      <c r="BG166" s="240">
        <f>IF(N166="zákl. přenesená",J166,0)</f>
        <v>0</v>
      </c>
      <c r="BH166" s="240">
        <f>IF(N166="sníž. přenesená",J166,0)</f>
        <v>0</v>
      </c>
      <c r="BI166" s="240">
        <f>IF(N166="nulová",J166,0)</f>
        <v>0</v>
      </c>
      <c r="BJ166" s="17" t="s">
        <v>21</v>
      </c>
      <c r="BK166" s="240">
        <f>ROUND(I166*H166,2)</f>
        <v>0</v>
      </c>
      <c r="BL166" s="17" t="s">
        <v>157</v>
      </c>
      <c r="BM166" s="239" t="s">
        <v>747</v>
      </c>
    </row>
    <row r="167" s="2" customFormat="1">
      <c r="A167" s="38"/>
      <c r="B167" s="39"/>
      <c r="C167" s="40"/>
      <c r="D167" s="241" t="s">
        <v>159</v>
      </c>
      <c r="E167" s="40"/>
      <c r="F167" s="242" t="s">
        <v>748</v>
      </c>
      <c r="G167" s="40"/>
      <c r="H167" s="40"/>
      <c r="I167" s="243"/>
      <c r="J167" s="40"/>
      <c r="K167" s="40"/>
      <c r="L167" s="44"/>
      <c r="M167" s="244"/>
      <c r="N167" s="245"/>
      <c r="O167" s="91"/>
      <c r="P167" s="91"/>
      <c r="Q167" s="91"/>
      <c r="R167" s="91"/>
      <c r="S167" s="91"/>
      <c r="T167" s="92"/>
      <c r="U167" s="38"/>
      <c r="V167" s="38"/>
      <c r="W167" s="38"/>
      <c r="X167" s="38"/>
      <c r="Y167" s="38"/>
      <c r="Z167" s="38"/>
      <c r="AA167" s="38"/>
      <c r="AB167" s="38"/>
      <c r="AC167" s="38"/>
      <c r="AD167" s="38"/>
      <c r="AE167" s="38"/>
      <c r="AT167" s="17" t="s">
        <v>159</v>
      </c>
      <c r="AU167" s="17" t="s">
        <v>85</v>
      </c>
    </row>
    <row r="168" s="2" customFormat="1">
      <c r="A168" s="38"/>
      <c r="B168" s="39"/>
      <c r="C168" s="40"/>
      <c r="D168" s="241" t="s">
        <v>161</v>
      </c>
      <c r="E168" s="40"/>
      <c r="F168" s="246" t="s">
        <v>749</v>
      </c>
      <c r="G168" s="40"/>
      <c r="H168" s="40"/>
      <c r="I168" s="243"/>
      <c r="J168" s="40"/>
      <c r="K168" s="40"/>
      <c r="L168" s="44"/>
      <c r="M168" s="244"/>
      <c r="N168" s="245"/>
      <c r="O168" s="91"/>
      <c r="P168" s="91"/>
      <c r="Q168" s="91"/>
      <c r="R168" s="91"/>
      <c r="S168" s="91"/>
      <c r="T168" s="92"/>
      <c r="U168" s="38"/>
      <c r="V168" s="38"/>
      <c r="W168" s="38"/>
      <c r="X168" s="38"/>
      <c r="Y168" s="38"/>
      <c r="Z168" s="38"/>
      <c r="AA168" s="38"/>
      <c r="AB168" s="38"/>
      <c r="AC168" s="38"/>
      <c r="AD168" s="38"/>
      <c r="AE168" s="38"/>
      <c r="AT168" s="17" t="s">
        <v>161</v>
      </c>
      <c r="AU168" s="17" t="s">
        <v>85</v>
      </c>
    </row>
    <row r="169" s="2" customFormat="1">
      <c r="A169" s="38"/>
      <c r="B169" s="39"/>
      <c r="C169" s="40"/>
      <c r="D169" s="241" t="s">
        <v>177</v>
      </c>
      <c r="E169" s="40"/>
      <c r="F169" s="246" t="s">
        <v>705</v>
      </c>
      <c r="G169" s="40"/>
      <c r="H169" s="40"/>
      <c r="I169" s="243"/>
      <c r="J169" s="40"/>
      <c r="K169" s="40"/>
      <c r="L169" s="44"/>
      <c r="M169" s="244"/>
      <c r="N169" s="245"/>
      <c r="O169" s="91"/>
      <c r="P169" s="91"/>
      <c r="Q169" s="91"/>
      <c r="R169" s="91"/>
      <c r="S169" s="91"/>
      <c r="T169" s="92"/>
      <c r="U169" s="38"/>
      <c r="V169" s="38"/>
      <c r="W169" s="38"/>
      <c r="X169" s="38"/>
      <c r="Y169" s="38"/>
      <c r="Z169" s="38"/>
      <c r="AA169" s="38"/>
      <c r="AB169" s="38"/>
      <c r="AC169" s="38"/>
      <c r="AD169" s="38"/>
      <c r="AE169" s="38"/>
      <c r="AT169" s="17" t="s">
        <v>177</v>
      </c>
      <c r="AU169" s="17" t="s">
        <v>85</v>
      </c>
    </row>
    <row r="170" s="13" customFormat="1">
      <c r="A170" s="13"/>
      <c r="B170" s="247"/>
      <c r="C170" s="248"/>
      <c r="D170" s="241" t="s">
        <v>169</v>
      </c>
      <c r="E170" s="249" t="s">
        <v>1</v>
      </c>
      <c r="F170" s="250" t="s">
        <v>750</v>
      </c>
      <c r="G170" s="248"/>
      <c r="H170" s="251">
        <v>0.11500000000000001</v>
      </c>
      <c r="I170" s="252"/>
      <c r="J170" s="248"/>
      <c r="K170" s="248"/>
      <c r="L170" s="253"/>
      <c r="M170" s="254"/>
      <c r="N170" s="255"/>
      <c r="O170" s="255"/>
      <c r="P170" s="255"/>
      <c r="Q170" s="255"/>
      <c r="R170" s="255"/>
      <c r="S170" s="255"/>
      <c r="T170" s="256"/>
      <c r="U170" s="13"/>
      <c r="V170" s="13"/>
      <c r="W170" s="13"/>
      <c r="X170" s="13"/>
      <c r="Y170" s="13"/>
      <c r="Z170" s="13"/>
      <c r="AA170" s="13"/>
      <c r="AB170" s="13"/>
      <c r="AC170" s="13"/>
      <c r="AD170" s="13"/>
      <c r="AE170" s="13"/>
      <c r="AT170" s="257" t="s">
        <v>169</v>
      </c>
      <c r="AU170" s="257" t="s">
        <v>85</v>
      </c>
      <c r="AV170" s="13" t="s">
        <v>85</v>
      </c>
      <c r="AW170" s="13" t="s">
        <v>34</v>
      </c>
      <c r="AX170" s="13" t="s">
        <v>21</v>
      </c>
      <c r="AY170" s="257" t="s">
        <v>150</v>
      </c>
    </row>
    <row r="171" s="2" customFormat="1" ht="24.15" customHeight="1">
      <c r="A171" s="38"/>
      <c r="B171" s="39"/>
      <c r="C171" s="228" t="s">
        <v>219</v>
      </c>
      <c r="D171" s="228" t="s">
        <v>152</v>
      </c>
      <c r="E171" s="229" t="s">
        <v>751</v>
      </c>
      <c r="F171" s="230" t="s">
        <v>752</v>
      </c>
      <c r="G171" s="231" t="s">
        <v>746</v>
      </c>
      <c r="H171" s="232">
        <v>0.11500000000000001</v>
      </c>
      <c r="I171" s="233"/>
      <c r="J171" s="234">
        <f>ROUND(I171*H171,2)</f>
        <v>0</v>
      </c>
      <c r="K171" s="230" t="s">
        <v>701</v>
      </c>
      <c r="L171" s="44"/>
      <c r="M171" s="235" t="s">
        <v>1</v>
      </c>
      <c r="N171" s="236" t="s">
        <v>42</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157</v>
      </c>
      <c r="AT171" s="239" t="s">
        <v>152</v>
      </c>
      <c r="AU171" s="239" t="s">
        <v>85</v>
      </c>
      <c r="AY171" s="17" t="s">
        <v>150</v>
      </c>
      <c r="BE171" s="240">
        <f>IF(N171="základní",J171,0)</f>
        <v>0</v>
      </c>
      <c r="BF171" s="240">
        <f>IF(N171="snížená",J171,0)</f>
        <v>0</v>
      </c>
      <c r="BG171" s="240">
        <f>IF(N171="zákl. přenesená",J171,0)</f>
        <v>0</v>
      </c>
      <c r="BH171" s="240">
        <f>IF(N171="sníž. přenesená",J171,0)</f>
        <v>0</v>
      </c>
      <c r="BI171" s="240">
        <f>IF(N171="nulová",J171,0)</f>
        <v>0</v>
      </c>
      <c r="BJ171" s="17" t="s">
        <v>21</v>
      </c>
      <c r="BK171" s="240">
        <f>ROUND(I171*H171,2)</f>
        <v>0</v>
      </c>
      <c r="BL171" s="17" t="s">
        <v>157</v>
      </c>
      <c r="BM171" s="239" t="s">
        <v>753</v>
      </c>
    </row>
    <row r="172" s="2" customFormat="1">
      <c r="A172" s="38"/>
      <c r="B172" s="39"/>
      <c r="C172" s="40"/>
      <c r="D172" s="241" t="s">
        <v>159</v>
      </c>
      <c r="E172" s="40"/>
      <c r="F172" s="242" t="s">
        <v>754</v>
      </c>
      <c r="G172" s="40"/>
      <c r="H172" s="40"/>
      <c r="I172" s="243"/>
      <c r="J172" s="40"/>
      <c r="K172" s="40"/>
      <c r="L172" s="44"/>
      <c r="M172" s="244"/>
      <c r="N172" s="245"/>
      <c r="O172" s="91"/>
      <c r="P172" s="91"/>
      <c r="Q172" s="91"/>
      <c r="R172" s="91"/>
      <c r="S172" s="91"/>
      <c r="T172" s="92"/>
      <c r="U172" s="38"/>
      <c r="V172" s="38"/>
      <c r="W172" s="38"/>
      <c r="X172" s="38"/>
      <c r="Y172" s="38"/>
      <c r="Z172" s="38"/>
      <c r="AA172" s="38"/>
      <c r="AB172" s="38"/>
      <c r="AC172" s="38"/>
      <c r="AD172" s="38"/>
      <c r="AE172" s="38"/>
      <c r="AT172" s="17" t="s">
        <v>159</v>
      </c>
      <c r="AU172" s="17" t="s">
        <v>85</v>
      </c>
    </row>
    <row r="173" s="2" customFormat="1">
      <c r="A173" s="38"/>
      <c r="B173" s="39"/>
      <c r="C173" s="40"/>
      <c r="D173" s="241" t="s">
        <v>161</v>
      </c>
      <c r="E173" s="40"/>
      <c r="F173" s="246" t="s">
        <v>755</v>
      </c>
      <c r="G173" s="40"/>
      <c r="H173" s="40"/>
      <c r="I173" s="243"/>
      <c r="J173" s="40"/>
      <c r="K173" s="40"/>
      <c r="L173" s="44"/>
      <c r="M173" s="244"/>
      <c r="N173" s="245"/>
      <c r="O173" s="91"/>
      <c r="P173" s="91"/>
      <c r="Q173" s="91"/>
      <c r="R173" s="91"/>
      <c r="S173" s="91"/>
      <c r="T173" s="92"/>
      <c r="U173" s="38"/>
      <c r="V173" s="38"/>
      <c r="W173" s="38"/>
      <c r="X173" s="38"/>
      <c r="Y173" s="38"/>
      <c r="Z173" s="38"/>
      <c r="AA173" s="38"/>
      <c r="AB173" s="38"/>
      <c r="AC173" s="38"/>
      <c r="AD173" s="38"/>
      <c r="AE173" s="38"/>
      <c r="AT173" s="17" t="s">
        <v>161</v>
      </c>
      <c r="AU173" s="17" t="s">
        <v>85</v>
      </c>
    </row>
    <row r="174" s="2" customFormat="1">
      <c r="A174" s="38"/>
      <c r="B174" s="39"/>
      <c r="C174" s="40"/>
      <c r="D174" s="241" t="s">
        <v>177</v>
      </c>
      <c r="E174" s="40"/>
      <c r="F174" s="246" t="s">
        <v>705</v>
      </c>
      <c r="G174" s="40"/>
      <c r="H174" s="40"/>
      <c r="I174" s="243"/>
      <c r="J174" s="40"/>
      <c r="K174" s="40"/>
      <c r="L174" s="44"/>
      <c r="M174" s="244"/>
      <c r="N174" s="245"/>
      <c r="O174" s="91"/>
      <c r="P174" s="91"/>
      <c r="Q174" s="91"/>
      <c r="R174" s="91"/>
      <c r="S174" s="91"/>
      <c r="T174" s="92"/>
      <c r="U174" s="38"/>
      <c r="V174" s="38"/>
      <c r="W174" s="38"/>
      <c r="X174" s="38"/>
      <c r="Y174" s="38"/>
      <c r="Z174" s="38"/>
      <c r="AA174" s="38"/>
      <c r="AB174" s="38"/>
      <c r="AC174" s="38"/>
      <c r="AD174" s="38"/>
      <c r="AE174" s="38"/>
      <c r="AT174" s="17" t="s">
        <v>177</v>
      </c>
      <c r="AU174" s="17" t="s">
        <v>85</v>
      </c>
    </row>
    <row r="175" s="13" customFormat="1">
      <c r="A175" s="13"/>
      <c r="B175" s="247"/>
      <c r="C175" s="248"/>
      <c r="D175" s="241" t="s">
        <v>169</v>
      </c>
      <c r="E175" s="249" t="s">
        <v>1</v>
      </c>
      <c r="F175" s="250" t="s">
        <v>750</v>
      </c>
      <c r="G175" s="248"/>
      <c r="H175" s="251">
        <v>0.11500000000000001</v>
      </c>
      <c r="I175" s="252"/>
      <c r="J175" s="248"/>
      <c r="K175" s="248"/>
      <c r="L175" s="253"/>
      <c r="M175" s="254"/>
      <c r="N175" s="255"/>
      <c r="O175" s="255"/>
      <c r="P175" s="255"/>
      <c r="Q175" s="255"/>
      <c r="R175" s="255"/>
      <c r="S175" s="255"/>
      <c r="T175" s="256"/>
      <c r="U175" s="13"/>
      <c r="V175" s="13"/>
      <c r="W175" s="13"/>
      <c r="X175" s="13"/>
      <c r="Y175" s="13"/>
      <c r="Z175" s="13"/>
      <c r="AA175" s="13"/>
      <c r="AB175" s="13"/>
      <c r="AC175" s="13"/>
      <c r="AD175" s="13"/>
      <c r="AE175" s="13"/>
      <c r="AT175" s="257" t="s">
        <v>169</v>
      </c>
      <c r="AU175" s="257" t="s">
        <v>85</v>
      </c>
      <c r="AV175" s="13" t="s">
        <v>85</v>
      </c>
      <c r="AW175" s="13" t="s">
        <v>34</v>
      </c>
      <c r="AX175" s="13" t="s">
        <v>21</v>
      </c>
      <c r="AY175" s="257" t="s">
        <v>150</v>
      </c>
    </row>
    <row r="176" s="2" customFormat="1" ht="24.15" customHeight="1">
      <c r="A176" s="38"/>
      <c r="B176" s="39"/>
      <c r="C176" s="228" t="s">
        <v>26</v>
      </c>
      <c r="D176" s="228" t="s">
        <v>152</v>
      </c>
      <c r="E176" s="229" t="s">
        <v>756</v>
      </c>
      <c r="F176" s="230" t="s">
        <v>757</v>
      </c>
      <c r="G176" s="231" t="s">
        <v>408</v>
      </c>
      <c r="H176" s="232">
        <v>20</v>
      </c>
      <c r="I176" s="233"/>
      <c r="J176" s="234">
        <f>ROUND(I176*H176,2)</f>
        <v>0</v>
      </c>
      <c r="K176" s="230" t="s">
        <v>701</v>
      </c>
      <c r="L176" s="44"/>
      <c r="M176" s="235" t="s">
        <v>1</v>
      </c>
      <c r="N176" s="236" t="s">
        <v>42</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157</v>
      </c>
      <c r="AT176" s="239" t="s">
        <v>152</v>
      </c>
      <c r="AU176" s="239" t="s">
        <v>85</v>
      </c>
      <c r="AY176" s="17" t="s">
        <v>150</v>
      </c>
      <c r="BE176" s="240">
        <f>IF(N176="základní",J176,0)</f>
        <v>0</v>
      </c>
      <c r="BF176" s="240">
        <f>IF(N176="snížená",J176,0)</f>
        <v>0</v>
      </c>
      <c r="BG176" s="240">
        <f>IF(N176="zákl. přenesená",J176,0)</f>
        <v>0</v>
      </c>
      <c r="BH176" s="240">
        <f>IF(N176="sníž. přenesená",J176,0)</f>
        <v>0</v>
      </c>
      <c r="BI176" s="240">
        <f>IF(N176="nulová",J176,0)</f>
        <v>0</v>
      </c>
      <c r="BJ176" s="17" t="s">
        <v>21</v>
      </c>
      <c r="BK176" s="240">
        <f>ROUND(I176*H176,2)</f>
        <v>0</v>
      </c>
      <c r="BL176" s="17" t="s">
        <v>157</v>
      </c>
      <c r="BM176" s="239" t="s">
        <v>758</v>
      </c>
    </row>
    <row r="177" s="2" customFormat="1">
      <c r="A177" s="38"/>
      <c r="B177" s="39"/>
      <c r="C177" s="40"/>
      <c r="D177" s="241" t="s">
        <v>159</v>
      </c>
      <c r="E177" s="40"/>
      <c r="F177" s="242" t="s">
        <v>759</v>
      </c>
      <c r="G177" s="40"/>
      <c r="H177" s="40"/>
      <c r="I177" s="243"/>
      <c r="J177" s="40"/>
      <c r="K177" s="40"/>
      <c r="L177" s="44"/>
      <c r="M177" s="244"/>
      <c r="N177" s="245"/>
      <c r="O177" s="91"/>
      <c r="P177" s="91"/>
      <c r="Q177" s="91"/>
      <c r="R177" s="91"/>
      <c r="S177" s="91"/>
      <c r="T177" s="92"/>
      <c r="U177" s="38"/>
      <c r="V177" s="38"/>
      <c r="W177" s="38"/>
      <c r="X177" s="38"/>
      <c r="Y177" s="38"/>
      <c r="Z177" s="38"/>
      <c r="AA177" s="38"/>
      <c r="AB177" s="38"/>
      <c r="AC177" s="38"/>
      <c r="AD177" s="38"/>
      <c r="AE177" s="38"/>
      <c r="AT177" s="17" t="s">
        <v>159</v>
      </c>
      <c r="AU177" s="17" t="s">
        <v>85</v>
      </c>
    </row>
    <row r="178" s="2" customFormat="1">
      <c r="A178" s="38"/>
      <c r="B178" s="39"/>
      <c r="C178" s="40"/>
      <c r="D178" s="241" t="s">
        <v>161</v>
      </c>
      <c r="E178" s="40"/>
      <c r="F178" s="246" t="s">
        <v>760</v>
      </c>
      <c r="G178" s="40"/>
      <c r="H178" s="40"/>
      <c r="I178" s="243"/>
      <c r="J178" s="40"/>
      <c r="K178" s="40"/>
      <c r="L178" s="44"/>
      <c r="M178" s="244"/>
      <c r="N178" s="245"/>
      <c r="O178" s="91"/>
      <c r="P178" s="91"/>
      <c r="Q178" s="91"/>
      <c r="R178" s="91"/>
      <c r="S178" s="91"/>
      <c r="T178" s="92"/>
      <c r="U178" s="38"/>
      <c r="V178" s="38"/>
      <c r="W178" s="38"/>
      <c r="X178" s="38"/>
      <c r="Y178" s="38"/>
      <c r="Z178" s="38"/>
      <c r="AA178" s="38"/>
      <c r="AB178" s="38"/>
      <c r="AC178" s="38"/>
      <c r="AD178" s="38"/>
      <c r="AE178" s="38"/>
      <c r="AT178" s="17" t="s">
        <v>161</v>
      </c>
      <c r="AU178" s="17" t="s">
        <v>85</v>
      </c>
    </row>
    <row r="179" s="2" customFormat="1">
      <c r="A179" s="38"/>
      <c r="B179" s="39"/>
      <c r="C179" s="40"/>
      <c r="D179" s="241" t="s">
        <v>177</v>
      </c>
      <c r="E179" s="40"/>
      <c r="F179" s="246" t="s">
        <v>705</v>
      </c>
      <c r="G179" s="40"/>
      <c r="H179" s="40"/>
      <c r="I179" s="243"/>
      <c r="J179" s="40"/>
      <c r="K179" s="40"/>
      <c r="L179" s="44"/>
      <c r="M179" s="244"/>
      <c r="N179" s="245"/>
      <c r="O179" s="91"/>
      <c r="P179" s="91"/>
      <c r="Q179" s="91"/>
      <c r="R179" s="91"/>
      <c r="S179" s="91"/>
      <c r="T179" s="92"/>
      <c r="U179" s="38"/>
      <c r="V179" s="38"/>
      <c r="W179" s="38"/>
      <c r="X179" s="38"/>
      <c r="Y179" s="38"/>
      <c r="Z179" s="38"/>
      <c r="AA179" s="38"/>
      <c r="AB179" s="38"/>
      <c r="AC179" s="38"/>
      <c r="AD179" s="38"/>
      <c r="AE179" s="38"/>
      <c r="AT179" s="17" t="s">
        <v>177</v>
      </c>
      <c r="AU179" s="17" t="s">
        <v>85</v>
      </c>
    </row>
    <row r="180" s="13" customFormat="1">
      <c r="A180" s="13"/>
      <c r="B180" s="247"/>
      <c r="C180" s="248"/>
      <c r="D180" s="241" t="s">
        <v>169</v>
      </c>
      <c r="E180" s="249" t="s">
        <v>1</v>
      </c>
      <c r="F180" s="250" t="s">
        <v>761</v>
      </c>
      <c r="G180" s="248"/>
      <c r="H180" s="251">
        <v>20</v>
      </c>
      <c r="I180" s="252"/>
      <c r="J180" s="248"/>
      <c r="K180" s="248"/>
      <c r="L180" s="253"/>
      <c r="M180" s="254"/>
      <c r="N180" s="255"/>
      <c r="O180" s="255"/>
      <c r="P180" s="255"/>
      <c r="Q180" s="255"/>
      <c r="R180" s="255"/>
      <c r="S180" s="255"/>
      <c r="T180" s="256"/>
      <c r="U180" s="13"/>
      <c r="V180" s="13"/>
      <c r="W180" s="13"/>
      <c r="X180" s="13"/>
      <c r="Y180" s="13"/>
      <c r="Z180" s="13"/>
      <c r="AA180" s="13"/>
      <c r="AB180" s="13"/>
      <c r="AC180" s="13"/>
      <c r="AD180" s="13"/>
      <c r="AE180" s="13"/>
      <c r="AT180" s="257" t="s">
        <v>169</v>
      </c>
      <c r="AU180" s="257" t="s">
        <v>85</v>
      </c>
      <c r="AV180" s="13" t="s">
        <v>85</v>
      </c>
      <c r="AW180" s="13" t="s">
        <v>34</v>
      </c>
      <c r="AX180" s="13" t="s">
        <v>21</v>
      </c>
      <c r="AY180" s="257" t="s">
        <v>150</v>
      </c>
    </row>
    <row r="181" s="2" customFormat="1" ht="24.15" customHeight="1">
      <c r="A181" s="38"/>
      <c r="B181" s="39"/>
      <c r="C181" s="228" t="s">
        <v>231</v>
      </c>
      <c r="D181" s="228" t="s">
        <v>152</v>
      </c>
      <c r="E181" s="229" t="s">
        <v>762</v>
      </c>
      <c r="F181" s="230" t="s">
        <v>763</v>
      </c>
      <c r="G181" s="231" t="s">
        <v>408</v>
      </c>
      <c r="H181" s="232">
        <v>114</v>
      </c>
      <c r="I181" s="233"/>
      <c r="J181" s="234">
        <f>ROUND(I181*H181,2)</f>
        <v>0</v>
      </c>
      <c r="K181" s="230" t="s">
        <v>701</v>
      </c>
      <c r="L181" s="44"/>
      <c r="M181" s="235" t="s">
        <v>1</v>
      </c>
      <c r="N181" s="236" t="s">
        <v>42</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157</v>
      </c>
      <c r="AT181" s="239" t="s">
        <v>152</v>
      </c>
      <c r="AU181" s="239" t="s">
        <v>85</v>
      </c>
      <c r="AY181" s="17" t="s">
        <v>150</v>
      </c>
      <c r="BE181" s="240">
        <f>IF(N181="základní",J181,0)</f>
        <v>0</v>
      </c>
      <c r="BF181" s="240">
        <f>IF(N181="snížená",J181,0)</f>
        <v>0</v>
      </c>
      <c r="BG181" s="240">
        <f>IF(N181="zákl. přenesená",J181,0)</f>
        <v>0</v>
      </c>
      <c r="BH181" s="240">
        <f>IF(N181="sníž. přenesená",J181,0)</f>
        <v>0</v>
      </c>
      <c r="BI181" s="240">
        <f>IF(N181="nulová",J181,0)</f>
        <v>0</v>
      </c>
      <c r="BJ181" s="17" t="s">
        <v>21</v>
      </c>
      <c r="BK181" s="240">
        <f>ROUND(I181*H181,2)</f>
        <v>0</v>
      </c>
      <c r="BL181" s="17" t="s">
        <v>157</v>
      </c>
      <c r="BM181" s="239" t="s">
        <v>764</v>
      </c>
    </row>
    <row r="182" s="2" customFormat="1">
      <c r="A182" s="38"/>
      <c r="B182" s="39"/>
      <c r="C182" s="40"/>
      <c r="D182" s="241" t="s">
        <v>159</v>
      </c>
      <c r="E182" s="40"/>
      <c r="F182" s="242" t="s">
        <v>765</v>
      </c>
      <c r="G182" s="40"/>
      <c r="H182" s="40"/>
      <c r="I182" s="243"/>
      <c r="J182" s="40"/>
      <c r="K182" s="40"/>
      <c r="L182" s="44"/>
      <c r="M182" s="244"/>
      <c r="N182" s="245"/>
      <c r="O182" s="91"/>
      <c r="P182" s="91"/>
      <c r="Q182" s="91"/>
      <c r="R182" s="91"/>
      <c r="S182" s="91"/>
      <c r="T182" s="92"/>
      <c r="U182" s="38"/>
      <c r="V182" s="38"/>
      <c r="W182" s="38"/>
      <c r="X182" s="38"/>
      <c r="Y182" s="38"/>
      <c r="Z182" s="38"/>
      <c r="AA182" s="38"/>
      <c r="AB182" s="38"/>
      <c r="AC182" s="38"/>
      <c r="AD182" s="38"/>
      <c r="AE182" s="38"/>
      <c r="AT182" s="17" t="s">
        <v>159</v>
      </c>
      <c r="AU182" s="17" t="s">
        <v>85</v>
      </c>
    </row>
    <row r="183" s="2" customFormat="1">
      <c r="A183" s="38"/>
      <c r="B183" s="39"/>
      <c r="C183" s="40"/>
      <c r="D183" s="241" t="s">
        <v>161</v>
      </c>
      <c r="E183" s="40"/>
      <c r="F183" s="246" t="s">
        <v>766</v>
      </c>
      <c r="G183" s="40"/>
      <c r="H183" s="40"/>
      <c r="I183" s="243"/>
      <c r="J183" s="40"/>
      <c r="K183" s="40"/>
      <c r="L183" s="44"/>
      <c r="M183" s="244"/>
      <c r="N183" s="245"/>
      <c r="O183" s="91"/>
      <c r="P183" s="91"/>
      <c r="Q183" s="91"/>
      <c r="R183" s="91"/>
      <c r="S183" s="91"/>
      <c r="T183" s="92"/>
      <c r="U183" s="38"/>
      <c r="V183" s="38"/>
      <c r="W183" s="38"/>
      <c r="X183" s="38"/>
      <c r="Y183" s="38"/>
      <c r="Z183" s="38"/>
      <c r="AA183" s="38"/>
      <c r="AB183" s="38"/>
      <c r="AC183" s="38"/>
      <c r="AD183" s="38"/>
      <c r="AE183" s="38"/>
      <c r="AT183" s="17" t="s">
        <v>161</v>
      </c>
      <c r="AU183" s="17" t="s">
        <v>85</v>
      </c>
    </row>
    <row r="184" s="14" customFormat="1">
      <c r="A184" s="14"/>
      <c r="B184" s="258"/>
      <c r="C184" s="259"/>
      <c r="D184" s="241" t="s">
        <v>169</v>
      </c>
      <c r="E184" s="260" t="s">
        <v>1</v>
      </c>
      <c r="F184" s="261" t="s">
        <v>767</v>
      </c>
      <c r="G184" s="259"/>
      <c r="H184" s="260" t="s">
        <v>1</v>
      </c>
      <c r="I184" s="262"/>
      <c r="J184" s="259"/>
      <c r="K184" s="259"/>
      <c r="L184" s="263"/>
      <c r="M184" s="264"/>
      <c r="N184" s="265"/>
      <c r="O184" s="265"/>
      <c r="P184" s="265"/>
      <c r="Q184" s="265"/>
      <c r="R184" s="265"/>
      <c r="S184" s="265"/>
      <c r="T184" s="266"/>
      <c r="U184" s="14"/>
      <c r="V184" s="14"/>
      <c r="W184" s="14"/>
      <c r="X184" s="14"/>
      <c r="Y184" s="14"/>
      <c r="Z184" s="14"/>
      <c r="AA184" s="14"/>
      <c r="AB184" s="14"/>
      <c r="AC184" s="14"/>
      <c r="AD184" s="14"/>
      <c r="AE184" s="14"/>
      <c r="AT184" s="267" t="s">
        <v>169</v>
      </c>
      <c r="AU184" s="267" t="s">
        <v>85</v>
      </c>
      <c r="AV184" s="14" t="s">
        <v>21</v>
      </c>
      <c r="AW184" s="14" t="s">
        <v>34</v>
      </c>
      <c r="AX184" s="14" t="s">
        <v>77</v>
      </c>
      <c r="AY184" s="267" t="s">
        <v>150</v>
      </c>
    </row>
    <row r="185" s="14" customFormat="1">
      <c r="A185" s="14"/>
      <c r="B185" s="258"/>
      <c r="C185" s="259"/>
      <c r="D185" s="241" t="s">
        <v>169</v>
      </c>
      <c r="E185" s="260" t="s">
        <v>1</v>
      </c>
      <c r="F185" s="261" t="s">
        <v>768</v>
      </c>
      <c r="G185" s="259"/>
      <c r="H185" s="260" t="s">
        <v>1</v>
      </c>
      <c r="I185" s="262"/>
      <c r="J185" s="259"/>
      <c r="K185" s="259"/>
      <c r="L185" s="263"/>
      <c r="M185" s="264"/>
      <c r="N185" s="265"/>
      <c r="O185" s="265"/>
      <c r="P185" s="265"/>
      <c r="Q185" s="265"/>
      <c r="R185" s="265"/>
      <c r="S185" s="265"/>
      <c r="T185" s="266"/>
      <c r="U185" s="14"/>
      <c r="V185" s="14"/>
      <c r="W185" s="14"/>
      <c r="X185" s="14"/>
      <c r="Y185" s="14"/>
      <c r="Z185" s="14"/>
      <c r="AA185" s="14"/>
      <c r="AB185" s="14"/>
      <c r="AC185" s="14"/>
      <c r="AD185" s="14"/>
      <c r="AE185" s="14"/>
      <c r="AT185" s="267" t="s">
        <v>169</v>
      </c>
      <c r="AU185" s="267" t="s">
        <v>85</v>
      </c>
      <c r="AV185" s="14" t="s">
        <v>21</v>
      </c>
      <c r="AW185" s="14" t="s">
        <v>34</v>
      </c>
      <c r="AX185" s="14" t="s">
        <v>77</v>
      </c>
      <c r="AY185" s="267" t="s">
        <v>150</v>
      </c>
    </row>
    <row r="186" s="13" customFormat="1">
      <c r="A186" s="13"/>
      <c r="B186" s="247"/>
      <c r="C186" s="248"/>
      <c r="D186" s="241" t="s">
        <v>169</v>
      </c>
      <c r="E186" s="249" t="s">
        <v>1</v>
      </c>
      <c r="F186" s="250" t="s">
        <v>769</v>
      </c>
      <c r="G186" s="248"/>
      <c r="H186" s="251">
        <v>114</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169</v>
      </c>
      <c r="AU186" s="257" t="s">
        <v>85</v>
      </c>
      <c r="AV186" s="13" t="s">
        <v>85</v>
      </c>
      <c r="AW186" s="13" t="s">
        <v>34</v>
      </c>
      <c r="AX186" s="13" t="s">
        <v>21</v>
      </c>
      <c r="AY186" s="257" t="s">
        <v>150</v>
      </c>
    </row>
    <row r="187" s="2" customFormat="1" ht="24.15" customHeight="1">
      <c r="A187" s="38"/>
      <c r="B187" s="39"/>
      <c r="C187" s="228" t="s">
        <v>239</v>
      </c>
      <c r="D187" s="228" t="s">
        <v>152</v>
      </c>
      <c r="E187" s="229" t="s">
        <v>770</v>
      </c>
      <c r="F187" s="230" t="s">
        <v>771</v>
      </c>
      <c r="G187" s="231" t="s">
        <v>746</v>
      </c>
      <c r="H187" s="232">
        <v>1.6000000000000001</v>
      </c>
      <c r="I187" s="233"/>
      <c r="J187" s="234">
        <f>ROUND(I187*H187,2)</f>
        <v>0</v>
      </c>
      <c r="K187" s="230" t="s">
        <v>701</v>
      </c>
      <c r="L187" s="44"/>
      <c r="M187" s="235" t="s">
        <v>1</v>
      </c>
      <c r="N187" s="236" t="s">
        <v>42</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157</v>
      </c>
      <c r="AT187" s="239" t="s">
        <v>152</v>
      </c>
      <c r="AU187" s="239" t="s">
        <v>85</v>
      </c>
      <c r="AY187" s="17" t="s">
        <v>150</v>
      </c>
      <c r="BE187" s="240">
        <f>IF(N187="základní",J187,0)</f>
        <v>0</v>
      </c>
      <c r="BF187" s="240">
        <f>IF(N187="snížená",J187,0)</f>
        <v>0</v>
      </c>
      <c r="BG187" s="240">
        <f>IF(N187="zákl. přenesená",J187,0)</f>
        <v>0</v>
      </c>
      <c r="BH187" s="240">
        <f>IF(N187="sníž. přenesená",J187,0)</f>
        <v>0</v>
      </c>
      <c r="BI187" s="240">
        <f>IF(N187="nulová",J187,0)</f>
        <v>0</v>
      </c>
      <c r="BJ187" s="17" t="s">
        <v>21</v>
      </c>
      <c r="BK187" s="240">
        <f>ROUND(I187*H187,2)</f>
        <v>0</v>
      </c>
      <c r="BL187" s="17" t="s">
        <v>157</v>
      </c>
      <c r="BM187" s="239" t="s">
        <v>772</v>
      </c>
    </row>
    <row r="188" s="2" customFormat="1">
      <c r="A188" s="38"/>
      <c r="B188" s="39"/>
      <c r="C188" s="40"/>
      <c r="D188" s="241" t="s">
        <v>159</v>
      </c>
      <c r="E188" s="40"/>
      <c r="F188" s="242" t="s">
        <v>773</v>
      </c>
      <c r="G188" s="40"/>
      <c r="H188" s="40"/>
      <c r="I188" s="243"/>
      <c r="J188" s="40"/>
      <c r="K188" s="40"/>
      <c r="L188" s="44"/>
      <c r="M188" s="244"/>
      <c r="N188" s="245"/>
      <c r="O188" s="91"/>
      <c r="P188" s="91"/>
      <c r="Q188" s="91"/>
      <c r="R188" s="91"/>
      <c r="S188" s="91"/>
      <c r="T188" s="92"/>
      <c r="U188" s="38"/>
      <c r="V188" s="38"/>
      <c r="W188" s="38"/>
      <c r="X188" s="38"/>
      <c r="Y188" s="38"/>
      <c r="Z188" s="38"/>
      <c r="AA188" s="38"/>
      <c r="AB188" s="38"/>
      <c r="AC188" s="38"/>
      <c r="AD188" s="38"/>
      <c r="AE188" s="38"/>
      <c r="AT188" s="17" t="s">
        <v>159</v>
      </c>
      <c r="AU188" s="17" t="s">
        <v>85</v>
      </c>
    </row>
    <row r="189" s="2" customFormat="1">
      <c r="A189" s="38"/>
      <c r="B189" s="39"/>
      <c r="C189" s="40"/>
      <c r="D189" s="241" t="s">
        <v>161</v>
      </c>
      <c r="E189" s="40"/>
      <c r="F189" s="246" t="s">
        <v>774</v>
      </c>
      <c r="G189" s="40"/>
      <c r="H189" s="40"/>
      <c r="I189" s="243"/>
      <c r="J189" s="40"/>
      <c r="K189" s="40"/>
      <c r="L189" s="44"/>
      <c r="M189" s="244"/>
      <c r="N189" s="245"/>
      <c r="O189" s="91"/>
      <c r="P189" s="91"/>
      <c r="Q189" s="91"/>
      <c r="R189" s="91"/>
      <c r="S189" s="91"/>
      <c r="T189" s="92"/>
      <c r="U189" s="38"/>
      <c r="V189" s="38"/>
      <c r="W189" s="38"/>
      <c r="X189" s="38"/>
      <c r="Y189" s="38"/>
      <c r="Z189" s="38"/>
      <c r="AA189" s="38"/>
      <c r="AB189" s="38"/>
      <c r="AC189" s="38"/>
      <c r="AD189" s="38"/>
      <c r="AE189" s="38"/>
      <c r="AT189" s="17" t="s">
        <v>161</v>
      </c>
      <c r="AU189" s="17" t="s">
        <v>85</v>
      </c>
    </row>
    <row r="190" s="2" customFormat="1">
      <c r="A190" s="38"/>
      <c r="B190" s="39"/>
      <c r="C190" s="40"/>
      <c r="D190" s="241" t="s">
        <v>177</v>
      </c>
      <c r="E190" s="40"/>
      <c r="F190" s="246" t="s">
        <v>741</v>
      </c>
      <c r="G190" s="40"/>
      <c r="H190" s="40"/>
      <c r="I190" s="243"/>
      <c r="J190" s="40"/>
      <c r="K190" s="40"/>
      <c r="L190" s="44"/>
      <c r="M190" s="244"/>
      <c r="N190" s="245"/>
      <c r="O190" s="91"/>
      <c r="P190" s="91"/>
      <c r="Q190" s="91"/>
      <c r="R190" s="91"/>
      <c r="S190" s="91"/>
      <c r="T190" s="92"/>
      <c r="U190" s="38"/>
      <c r="V190" s="38"/>
      <c r="W190" s="38"/>
      <c r="X190" s="38"/>
      <c r="Y190" s="38"/>
      <c r="Z190" s="38"/>
      <c r="AA190" s="38"/>
      <c r="AB190" s="38"/>
      <c r="AC190" s="38"/>
      <c r="AD190" s="38"/>
      <c r="AE190" s="38"/>
      <c r="AT190" s="17" t="s">
        <v>177</v>
      </c>
      <c r="AU190" s="17" t="s">
        <v>85</v>
      </c>
    </row>
    <row r="191" s="14" customFormat="1">
      <c r="A191" s="14"/>
      <c r="B191" s="258"/>
      <c r="C191" s="259"/>
      <c r="D191" s="241" t="s">
        <v>169</v>
      </c>
      <c r="E191" s="260" t="s">
        <v>1</v>
      </c>
      <c r="F191" s="261" t="s">
        <v>775</v>
      </c>
      <c r="G191" s="259"/>
      <c r="H191" s="260" t="s">
        <v>1</v>
      </c>
      <c r="I191" s="262"/>
      <c r="J191" s="259"/>
      <c r="K191" s="259"/>
      <c r="L191" s="263"/>
      <c r="M191" s="264"/>
      <c r="N191" s="265"/>
      <c r="O191" s="265"/>
      <c r="P191" s="265"/>
      <c r="Q191" s="265"/>
      <c r="R191" s="265"/>
      <c r="S191" s="265"/>
      <c r="T191" s="266"/>
      <c r="U191" s="14"/>
      <c r="V191" s="14"/>
      <c r="W191" s="14"/>
      <c r="X191" s="14"/>
      <c r="Y191" s="14"/>
      <c r="Z191" s="14"/>
      <c r="AA191" s="14"/>
      <c r="AB191" s="14"/>
      <c r="AC191" s="14"/>
      <c r="AD191" s="14"/>
      <c r="AE191" s="14"/>
      <c r="AT191" s="267" t="s">
        <v>169</v>
      </c>
      <c r="AU191" s="267" t="s">
        <v>85</v>
      </c>
      <c r="AV191" s="14" t="s">
        <v>21</v>
      </c>
      <c r="AW191" s="14" t="s">
        <v>34</v>
      </c>
      <c r="AX191" s="14" t="s">
        <v>77</v>
      </c>
      <c r="AY191" s="267" t="s">
        <v>150</v>
      </c>
    </row>
    <row r="192" s="13" customFormat="1">
      <c r="A192" s="13"/>
      <c r="B192" s="247"/>
      <c r="C192" s="248"/>
      <c r="D192" s="241" t="s">
        <v>169</v>
      </c>
      <c r="E192" s="249" t="s">
        <v>1</v>
      </c>
      <c r="F192" s="250" t="s">
        <v>776</v>
      </c>
      <c r="G192" s="248"/>
      <c r="H192" s="251">
        <v>1.6000000000000001</v>
      </c>
      <c r="I192" s="252"/>
      <c r="J192" s="248"/>
      <c r="K192" s="248"/>
      <c r="L192" s="253"/>
      <c r="M192" s="254"/>
      <c r="N192" s="255"/>
      <c r="O192" s="255"/>
      <c r="P192" s="255"/>
      <c r="Q192" s="255"/>
      <c r="R192" s="255"/>
      <c r="S192" s="255"/>
      <c r="T192" s="256"/>
      <c r="U192" s="13"/>
      <c r="V192" s="13"/>
      <c r="W192" s="13"/>
      <c r="X192" s="13"/>
      <c r="Y192" s="13"/>
      <c r="Z192" s="13"/>
      <c r="AA192" s="13"/>
      <c r="AB192" s="13"/>
      <c r="AC192" s="13"/>
      <c r="AD192" s="13"/>
      <c r="AE192" s="13"/>
      <c r="AT192" s="257" t="s">
        <v>169</v>
      </c>
      <c r="AU192" s="257" t="s">
        <v>85</v>
      </c>
      <c r="AV192" s="13" t="s">
        <v>85</v>
      </c>
      <c r="AW192" s="13" t="s">
        <v>34</v>
      </c>
      <c r="AX192" s="13" t="s">
        <v>21</v>
      </c>
      <c r="AY192" s="257" t="s">
        <v>150</v>
      </c>
    </row>
    <row r="193" s="2" customFormat="1" ht="24.15" customHeight="1">
      <c r="A193" s="38"/>
      <c r="B193" s="39"/>
      <c r="C193" s="228" t="s">
        <v>246</v>
      </c>
      <c r="D193" s="228" t="s">
        <v>152</v>
      </c>
      <c r="E193" s="229" t="s">
        <v>777</v>
      </c>
      <c r="F193" s="230" t="s">
        <v>778</v>
      </c>
      <c r="G193" s="231" t="s">
        <v>746</v>
      </c>
      <c r="H193" s="232">
        <v>1.2</v>
      </c>
      <c r="I193" s="233"/>
      <c r="J193" s="234">
        <f>ROUND(I193*H193,2)</f>
        <v>0</v>
      </c>
      <c r="K193" s="230" t="s">
        <v>701</v>
      </c>
      <c r="L193" s="44"/>
      <c r="M193" s="235" t="s">
        <v>1</v>
      </c>
      <c r="N193" s="236" t="s">
        <v>42</v>
      </c>
      <c r="O193" s="91"/>
      <c r="P193" s="237">
        <f>O193*H193</f>
        <v>0</v>
      </c>
      <c r="Q193" s="237">
        <v>0</v>
      </c>
      <c r="R193" s="237">
        <f>Q193*H193</f>
        <v>0</v>
      </c>
      <c r="S193" s="237">
        <v>0</v>
      </c>
      <c r="T193" s="238">
        <f>S193*H193</f>
        <v>0</v>
      </c>
      <c r="U193" s="38"/>
      <c r="V193" s="38"/>
      <c r="W193" s="38"/>
      <c r="X193" s="38"/>
      <c r="Y193" s="38"/>
      <c r="Z193" s="38"/>
      <c r="AA193" s="38"/>
      <c r="AB193" s="38"/>
      <c r="AC193" s="38"/>
      <c r="AD193" s="38"/>
      <c r="AE193" s="38"/>
      <c r="AR193" s="239" t="s">
        <v>157</v>
      </c>
      <c r="AT193" s="239" t="s">
        <v>152</v>
      </c>
      <c r="AU193" s="239" t="s">
        <v>85</v>
      </c>
      <c r="AY193" s="17" t="s">
        <v>150</v>
      </c>
      <c r="BE193" s="240">
        <f>IF(N193="základní",J193,0)</f>
        <v>0</v>
      </c>
      <c r="BF193" s="240">
        <f>IF(N193="snížená",J193,0)</f>
        <v>0</v>
      </c>
      <c r="BG193" s="240">
        <f>IF(N193="zákl. přenesená",J193,0)</f>
        <v>0</v>
      </c>
      <c r="BH193" s="240">
        <f>IF(N193="sníž. přenesená",J193,0)</f>
        <v>0</v>
      </c>
      <c r="BI193" s="240">
        <f>IF(N193="nulová",J193,0)</f>
        <v>0</v>
      </c>
      <c r="BJ193" s="17" t="s">
        <v>21</v>
      </c>
      <c r="BK193" s="240">
        <f>ROUND(I193*H193,2)</f>
        <v>0</v>
      </c>
      <c r="BL193" s="17" t="s">
        <v>157</v>
      </c>
      <c r="BM193" s="239" t="s">
        <v>779</v>
      </c>
    </row>
    <row r="194" s="2" customFormat="1">
      <c r="A194" s="38"/>
      <c r="B194" s="39"/>
      <c r="C194" s="40"/>
      <c r="D194" s="241" t="s">
        <v>159</v>
      </c>
      <c r="E194" s="40"/>
      <c r="F194" s="242" t="s">
        <v>780</v>
      </c>
      <c r="G194" s="40"/>
      <c r="H194" s="40"/>
      <c r="I194" s="243"/>
      <c r="J194" s="40"/>
      <c r="K194" s="40"/>
      <c r="L194" s="44"/>
      <c r="M194" s="244"/>
      <c r="N194" s="245"/>
      <c r="O194" s="91"/>
      <c r="P194" s="91"/>
      <c r="Q194" s="91"/>
      <c r="R194" s="91"/>
      <c r="S194" s="91"/>
      <c r="T194" s="92"/>
      <c r="U194" s="38"/>
      <c r="V194" s="38"/>
      <c r="W194" s="38"/>
      <c r="X194" s="38"/>
      <c r="Y194" s="38"/>
      <c r="Z194" s="38"/>
      <c r="AA194" s="38"/>
      <c r="AB194" s="38"/>
      <c r="AC194" s="38"/>
      <c r="AD194" s="38"/>
      <c r="AE194" s="38"/>
      <c r="AT194" s="17" t="s">
        <v>159</v>
      </c>
      <c r="AU194" s="17" t="s">
        <v>85</v>
      </c>
    </row>
    <row r="195" s="2" customFormat="1">
      <c r="A195" s="38"/>
      <c r="B195" s="39"/>
      <c r="C195" s="40"/>
      <c r="D195" s="241" t="s">
        <v>161</v>
      </c>
      <c r="E195" s="40"/>
      <c r="F195" s="246" t="s">
        <v>781</v>
      </c>
      <c r="G195" s="40"/>
      <c r="H195" s="40"/>
      <c r="I195" s="243"/>
      <c r="J195" s="40"/>
      <c r="K195" s="40"/>
      <c r="L195" s="44"/>
      <c r="M195" s="244"/>
      <c r="N195" s="245"/>
      <c r="O195" s="91"/>
      <c r="P195" s="91"/>
      <c r="Q195" s="91"/>
      <c r="R195" s="91"/>
      <c r="S195" s="91"/>
      <c r="T195" s="92"/>
      <c r="U195" s="38"/>
      <c r="V195" s="38"/>
      <c r="W195" s="38"/>
      <c r="X195" s="38"/>
      <c r="Y195" s="38"/>
      <c r="Z195" s="38"/>
      <c r="AA195" s="38"/>
      <c r="AB195" s="38"/>
      <c r="AC195" s="38"/>
      <c r="AD195" s="38"/>
      <c r="AE195" s="38"/>
      <c r="AT195" s="17" t="s">
        <v>161</v>
      </c>
      <c r="AU195" s="17" t="s">
        <v>85</v>
      </c>
    </row>
    <row r="196" s="2" customFormat="1">
      <c r="A196" s="38"/>
      <c r="B196" s="39"/>
      <c r="C196" s="40"/>
      <c r="D196" s="241" t="s">
        <v>177</v>
      </c>
      <c r="E196" s="40"/>
      <c r="F196" s="246" t="s">
        <v>782</v>
      </c>
      <c r="G196" s="40"/>
      <c r="H196" s="40"/>
      <c r="I196" s="243"/>
      <c r="J196" s="40"/>
      <c r="K196" s="40"/>
      <c r="L196" s="44"/>
      <c r="M196" s="244"/>
      <c r="N196" s="245"/>
      <c r="O196" s="91"/>
      <c r="P196" s="91"/>
      <c r="Q196" s="91"/>
      <c r="R196" s="91"/>
      <c r="S196" s="91"/>
      <c r="T196" s="92"/>
      <c r="U196" s="38"/>
      <c r="V196" s="38"/>
      <c r="W196" s="38"/>
      <c r="X196" s="38"/>
      <c r="Y196" s="38"/>
      <c r="Z196" s="38"/>
      <c r="AA196" s="38"/>
      <c r="AB196" s="38"/>
      <c r="AC196" s="38"/>
      <c r="AD196" s="38"/>
      <c r="AE196" s="38"/>
      <c r="AT196" s="17" t="s">
        <v>177</v>
      </c>
      <c r="AU196" s="17" t="s">
        <v>85</v>
      </c>
    </row>
    <row r="197" s="14" customFormat="1">
      <c r="A197" s="14"/>
      <c r="B197" s="258"/>
      <c r="C197" s="259"/>
      <c r="D197" s="241" t="s">
        <v>169</v>
      </c>
      <c r="E197" s="260" t="s">
        <v>1</v>
      </c>
      <c r="F197" s="261" t="s">
        <v>783</v>
      </c>
      <c r="G197" s="259"/>
      <c r="H197" s="260" t="s">
        <v>1</v>
      </c>
      <c r="I197" s="262"/>
      <c r="J197" s="259"/>
      <c r="K197" s="259"/>
      <c r="L197" s="263"/>
      <c r="M197" s="264"/>
      <c r="N197" s="265"/>
      <c r="O197" s="265"/>
      <c r="P197" s="265"/>
      <c r="Q197" s="265"/>
      <c r="R197" s="265"/>
      <c r="S197" s="265"/>
      <c r="T197" s="266"/>
      <c r="U197" s="14"/>
      <c r="V197" s="14"/>
      <c r="W197" s="14"/>
      <c r="X197" s="14"/>
      <c r="Y197" s="14"/>
      <c r="Z197" s="14"/>
      <c r="AA197" s="14"/>
      <c r="AB197" s="14"/>
      <c r="AC197" s="14"/>
      <c r="AD197" s="14"/>
      <c r="AE197" s="14"/>
      <c r="AT197" s="267" t="s">
        <v>169</v>
      </c>
      <c r="AU197" s="267" t="s">
        <v>85</v>
      </c>
      <c r="AV197" s="14" t="s">
        <v>21</v>
      </c>
      <c r="AW197" s="14" t="s">
        <v>34</v>
      </c>
      <c r="AX197" s="14" t="s">
        <v>77</v>
      </c>
      <c r="AY197" s="267" t="s">
        <v>150</v>
      </c>
    </row>
    <row r="198" s="13" customFormat="1">
      <c r="A198" s="13"/>
      <c r="B198" s="247"/>
      <c r="C198" s="248"/>
      <c r="D198" s="241" t="s">
        <v>169</v>
      </c>
      <c r="E198" s="249" t="s">
        <v>1</v>
      </c>
      <c r="F198" s="250" t="s">
        <v>776</v>
      </c>
      <c r="G198" s="248"/>
      <c r="H198" s="251">
        <v>1.6000000000000001</v>
      </c>
      <c r="I198" s="252"/>
      <c r="J198" s="248"/>
      <c r="K198" s="248"/>
      <c r="L198" s="253"/>
      <c r="M198" s="254"/>
      <c r="N198" s="255"/>
      <c r="O198" s="255"/>
      <c r="P198" s="255"/>
      <c r="Q198" s="255"/>
      <c r="R198" s="255"/>
      <c r="S198" s="255"/>
      <c r="T198" s="256"/>
      <c r="U198" s="13"/>
      <c r="V198" s="13"/>
      <c r="W198" s="13"/>
      <c r="X198" s="13"/>
      <c r="Y198" s="13"/>
      <c r="Z198" s="13"/>
      <c r="AA198" s="13"/>
      <c r="AB198" s="13"/>
      <c r="AC198" s="13"/>
      <c r="AD198" s="13"/>
      <c r="AE198" s="13"/>
      <c r="AT198" s="257" t="s">
        <v>169</v>
      </c>
      <c r="AU198" s="257" t="s">
        <v>85</v>
      </c>
      <c r="AV198" s="13" t="s">
        <v>85</v>
      </c>
      <c r="AW198" s="13" t="s">
        <v>34</v>
      </c>
      <c r="AX198" s="13" t="s">
        <v>77</v>
      </c>
      <c r="AY198" s="257" t="s">
        <v>150</v>
      </c>
    </row>
    <row r="199" s="14" customFormat="1">
      <c r="A199" s="14"/>
      <c r="B199" s="258"/>
      <c r="C199" s="259"/>
      <c r="D199" s="241" t="s">
        <v>169</v>
      </c>
      <c r="E199" s="260" t="s">
        <v>1</v>
      </c>
      <c r="F199" s="261" t="s">
        <v>784</v>
      </c>
      <c r="G199" s="259"/>
      <c r="H199" s="260" t="s">
        <v>1</v>
      </c>
      <c r="I199" s="262"/>
      <c r="J199" s="259"/>
      <c r="K199" s="259"/>
      <c r="L199" s="263"/>
      <c r="M199" s="264"/>
      <c r="N199" s="265"/>
      <c r="O199" s="265"/>
      <c r="P199" s="265"/>
      <c r="Q199" s="265"/>
      <c r="R199" s="265"/>
      <c r="S199" s="265"/>
      <c r="T199" s="266"/>
      <c r="U199" s="14"/>
      <c r="V199" s="14"/>
      <c r="W199" s="14"/>
      <c r="X199" s="14"/>
      <c r="Y199" s="14"/>
      <c r="Z199" s="14"/>
      <c r="AA199" s="14"/>
      <c r="AB199" s="14"/>
      <c r="AC199" s="14"/>
      <c r="AD199" s="14"/>
      <c r="AE199" s="14"/>
      <c r="AT199" s="267" t="s">
        <v>169</v>
      </c>
      <c r="AU199" s="267" t="s">
        <v>85</v>
      </c>
      <c r="AV199" s="14" t="s">
        <v>21</v>
      </c>
      <c r="AW199" s="14" t="s">
        <v>34</v>
      </c>
      <c r="AX199" s="14" t="s">
        <v>77</v>
      </c>
      <c r="AY199" s="267" t="s">
        <v>150</v>
      </c>
    </row>
    <row r="200" s="13" customFormat="1">
      <c r="A200" s="13"/>
      <c r="B200" s="247"/>
      <c r="C200" s="248"/>
      <c r="D200" s="241" t="s">
        <v>169</v>
      </c>
      <c r="E200" s="249" t="s">
        <v>1</v>
      </c>
      <c r="F200" s="250" t="s">
        <v>785</v>
      </c>
      <c r="G200" s="248"/>
      <c r="H200" s="251">
        <v>-0.40000000000000002</v>
      </c>
      <c r="I200" s="252"/>
      <c r="J200" s="248"/>
      <c r="K200" s="248"/>
      <c r="L200" s="253"/>
      <c r="M200" s="254"/>
      <c r="N200" s="255"/>
      <c r="O200" s="255"/>
      <c r="P200" s="255"/>
      <c r="Q200" s="255"/>
      <c r="R200" s="255"/>
      <c r="S200" s="255"/>
      <c r="T200" s="256"/>
      <c r="U200" s="13"/>
      <c r="V200" s="13"/>
      <c r="W200" s="13"/>
      <c r="X200" s="13"/>
      <c r="Y200" s="13"/>
      <c r="Z200" s="13"/>
      <c r="AA200" s="13"/>
      <c r="AB200" s="13"/>
      <c r="AC200" s="13"/>
      <c r="AD200" s="13"/>
      <c r="AE200" s="13"/>
      <c r="AT200" s="257" t="s">
        <v>169</v>
      </c>
      <c r="AU200" s="257" t="s">
        <v>85</v>
      </c>
      <c r="AV200" s="13" t="s">
        <v>85</v>
      </c>
      <c r="AW200" s="13" t="s">
        <v>34</v>
      </c>
      <c r="AX200" s="13" t="s">
        <v>77</v>
      </c>
      <c r="AY200" s="257" t="s">
        <v>150</v>
      </c>
    </row>
    <row r="201" s="15" customFormat="1">
      <c r="A201" s="15"/>
      <c r="B201" s="268"/>
      <c r="C201" s="269"/>
      <c r="D201" s="241" t="s">
        <v>169</v>
      </c>
      <c r="E201" s="270" t="s">
        <v>1</v>
      </c>
      <c r="F201" s="271" t="s">
        <v>188</v>
      </c>
      <c r="G201" s="269"/>
      <c r="H201" s="272">
        <v>1.2</v>
      </c>
      <c r="I201" s="273"/>
      <c r="J201" s="269"/>
      <c r="K201" s="269"/>
      <c r="L201" s="274"/>
      <c r="M201" s="275"/>
      <c r="N201" s="276"/>
      <c r="O201" s="276"/>
      <c r="P201" s="276"/>
      <c r="Q201" s="276"/>
      <c r="R201" s="276"/>
      <c r="S201" s="276"/>
      <c r="T201" s="277"/>
      <c r="U201" s="15"/>
      <c r="V201" s="15"/>
      <c r="W201" s="15"/>
      <c r="X201" s="15"/>
      <c r="Y201" s="15"/>
      <c r="Z201" s="15"/>
      <c r="AA201" s="15"/>
      <c r="AB201" s="15"/>
      <c r="AC201" s="15"/>
      <c r="AD201" s="15"/>
      <c r="AE201" s="15"/>
      <c r="AT201" s="278" t="s">
        <v>169</v>
      </c>
      <c r="AU201" s="278" t="s">
        <v>85</v>
      </c>
      <c r="AV201" s="15" t="s">
        <v>157</v>
      </c>
      <c r="AW201" s="15" t="s">
        <v>34</v>
      </c>
      <c r="AX201" s="15" t="s">
        <v>21</v>
      </c>
      <c r="AY201" s="278" t="s">
        <v>150</v>
      </c>
    </row>
    <row r="202" s="2" customFormat="1" ht="24.15" customHeight="1">
      <c r="A202" s="38"/>
      <c r="B202" s="39"/>
      <c r="C202" s="228" t="s">
        <v>252</v>
      </c>
      <c r="D202" s="228" t="s">
        <v>152</v>
      </c>
      <c r="E202" s="229" t="s">
        <v>786</v>
      </c>
      <c r="F202" s="230" t="s">
        <v>787</v>
      </c>
      <c r="G202" s="231" t="s">
        <v>746</v>
      </c>
      <c r="H202" s="232">
        <v>1.2</v>
      </c>
      <c r="I202" s="233"/>
      <c r="J202" s="234">
        <f>ROUND(I202*H202,2)</f>
        <v>0</v>
      </c>
      <c r="K202" s="230" t="s">
        <v>701</v>
      </c>
      <c r="L202" s="44"/>
      <c r="M202" s="235" t="s">
        <v>1</v>
      </c>
      <c r="N202" s="236" t="s">
        <v>42</v>
      </c>
      <c r="O202" s="91"/>
      <c r="P202" s="237">
        <f>O202*H202</f>
        <v>0</v>
      </c>
      <c r="Q202" s="237">
        <v>0</v>
      </c>
      <c r="R202" s="237">
        <f>Q202*H202</f>
        <v>0</v>
      </c>
      <c r="S202" s="237">
        <v>0</v>
      </c>
      <c r="T202" s="238">
        <f>S202*H202</f>
        <v>0</v>
      </c>
      <c r="U202" s="38"/>
      <c r="V202" s="38"/>
      <c r="W202" s="38"/>
      <c r="X202" s="38"/>
      <c r="Y202" s="38"/>
      <c r="Z202" s="38"/>
      <c r="AA202" s="38"/>
      <c r="AB202" s="38"/>
      <c r="AC202" s="38"/>
      <c r="AD202" s="38"/>
      <c r="AE202" s="38"/>
      <c r="AR202" s="239" t="s">
        <v>157</v>
      </c>
      <c r="AT202" s="239" t="s">
        <v>152</v>
      </c>
      <c r="AU202" s="239" t="s">
        <v>85</v>
      </c>
      <c r="AY202" s="17" t="s">
        <v>150</v>
      </c>
      <c r="BE202" s="240">
        <f>IF(N202="základní",J202,0)</f>
        <v>0</v>
      </c>
      <c r="BF202" s="240">
        <f>IF(N202="snížená",J202,0)</f>
        <v>0</v>
      </c>
      <c r="BG202" s="240">
        <f>IF(N202="zákl. přenesená",J202,0)</f>
        <v>0</v>
      </c>
      <c r="BH202" s="240">
        <f>IF(N202="sníž. přenesená",J202,0)</f>
        <v>0</v>
      </c>
      <c r="BI202" s="240">
        <f>IF(N202="nulová",J202,0)</f>
        <v>0</v>
      </c>
      <c r="BJ202" s="17" t="s">
        <v>21</v>
      </c>
      <c r="BK202" s="240">
        <f>ROUND(I202*H202,2)</f>
        <v>0</v>
      </c>
      <c r="BL202" s="17" t="s">
        <v>157</v>
      </c>
      <c r="BM202" s="239" t="s">
        <v>788</v>
      </c>
    </row>
    <row r="203" s="2" customFormat="1">
      <c r="A203" s="38"/>
      <c r="B203" s="39"/>
      <c r="C203" s="40"/>
      <c r="D203" s="241" t="s">
        <v>159</v>
      </c>
      <c r="E203" s="40"/>
      <c r="F203" s="242" t="s">
        <v>789</v>
      </c>
      <c r="G203" s="40"/>
      <c r="H203" s="40"/>
      <c r="I203" s="243"/>
      <c r="J203" s="40"/>
      <c r="K203" s="40"/>
      <c r="L203" s="44"/>
      <c r="M203" s="244"/>
      <c r="N203" s="245"/>
      <c r="O203" s="91"/>
      <c r="P203" s="91"/>
      <c r="Q203" s="91"/>
      <c r="R203" s="91"/>
      <c r="S203" s="91"/>
      <c r="T203" s="92"/>
      <c r="U203" s="38"/>
      <c r="V203" s="38"/>
      <c r="W203" s="38"/>
      <c r="X203" s="38"/>
      <c r="Y203" s="38"/>
      <c r="Z203" s="38"/>
      <c r="AA203" s="38"/>
      <c r="AB203" s="38"/>
      <c r="AC203" s="38"/>
      <c r="AD203" s="38"/>
      <c r="AE203" s="38"/>
      <c r="AT203" s="17" t="s">
        <v>159</v>
      </c>
      <c r="AU203" s="17" t="s">
        <v>85</v>
      </c>
    </row>
    <row r="204" s="2" customFormat="1">
      <c r="A204" s="38"/>
      <c r="B204" s="39"/>
      <c r="C204" s="40"/>
      <c r="D204" s="241" t="s">
        <v>161</v>
      </c>
      <c r="E204" s="40"/>
      <c r="F204" s="246" t="s">
        <v>790</v>
      </c>
      <c r="G204" s="40"/>
      <c r="H204" s="40"/>
      <c r="I204" s="243"/>
      <c r="J204" s="40"/>
      <c r="K204" s="40"/>
      <c r="L204" s="44"/>
      <c r="M204" s="244"/>
      <c r="N204" s="245"/>
      <c r="O204" s="91"/>
      <c r="P204" s="91"/>
      <c r="Q204" s="91"/>
      <c r="R204" s="91"/>
      <c r="S204" s="91"/>
      <c r="T204" s="92"/>
      <c r="U204" s="38"/>
      <c r="V204" s="38"/>
      <c r="W204" s="38"/>
      <c r="X204" s="38"/>
      <c r="Y204" s="38"/>
      <c r="Z204" s="38"/>
      <c r="AA204" s="38"/>
      <c r="AB204" s="38"/>
      <c r="AC204" s="38"/>
      <c r="AD204" s="38"/>
      <c r="AE204" s="38"/>
      <c r="AT204" s="17" t="s">
        <v>161</v>
      </c>
      <c r="AU204" s="17" t="s">
        <v>85</v>
      </c>
    </row>
    <row r="205" s="2" customFormat="1">
      <c r="A205" s="38"/>
      <c r="B205" s="39"/>
      <c r="C205" s="40"/>
      <c r="D205" s="241" t="s">
        <v>177</v>
      </c>
      <c r="E205" s="40"/>
      <c r="F205" s="246" t="s">
        <v>741</v>
      </c>
      <c r="G205" s="40"/>
      <c r="H205" s="40"/>
      <c r="I205" s="243"/>
      <c r="J205" s="40"/>
      <c r="K205" s="40"/>
      <c r="L205" s="44"/>
      <c r="M205" s="244"/>
      <c r="N205" s="245"/>
      <c r="O205" s="91"/>
      <c r="P205" s="91"/>
      <c r="Q205" s="91"/>
      <c r="R205" s="91"/>
      <c r="S205" s="91"/>
      <c r="T205" s="92"/>
      <c r="U205" s="38"/>
      <c r="V205" s="38"/>
      <c r="W205" s="38"/>
      <c r="X205" s="38"/>
      <c r="Y205" s="38"/>
      <c r="Z205" s="38"/>
      <c r="AA205" s="38"/>
      <c r="AB205" s="38"/>
      <c r="AC205" s="38"/>
      <c r="AD205" s="38"/>
      <c r="AE205" s="38"/>
      <c r="AT205" s="17" t="s">
        <v>177</v>
      </c>
      <c r="AU205" s="17" t="s">
        <v>85</v>
      </c>
    </row>
    <row r="206" s="14" customFormat="1">
      <c r="A206" s="14"/>
      <c r="B206" s="258"/>
      <c r="C206" s="259"/>
      <c r="D206" s="241" t="s">
        <v>169</v>
      </c>
      <c r="E206" s="260" t="s">
        <v>1</v>
      </c>
      <c r="F206" s="261" t="s">
        <v>791</v>
      </c>
      <c r="G206" s="259"/>
      <c r="H206" s="260" t="s">
        <v>1</v>
      </c>
      <c r="I206" s="262"/>
      <c r="J206" s="259"/>
      <c r="K206" s="259"/>
      <c r="L206" s="263"/>
      <c r="M206" s="264"/>
      <c r="N206" s="265"/>
      <c r="O206" s="265"/>
      <c r="P206" s="265"/>
      <c r="Q206" s="265"/>
      <c r="R206" s="265"/>
      <c r="S206" s="265"/>
      <c r="T206" s="266"/>
      <c r="U206" s="14"/>
      <c r="V206" s="14"/>
      <c r="W206" s="14"/>
      <c r="X206" s="14"/>
      <c r="Y206" s="14"/>
      <c r="Z206" s="14"/>
      <c r="AA206" s="14"/>
      <c r="AB206" s="14"/>
      <c r="AC206" s="14"/>
      <c r="AD206" s="14"/>
      <c r="AE206" s="14"/>
      <c r="AT206" s="267" t="s">
        <v>169</v>
      </c>
      <c r="AU206" s="267" t="s">
        <v>85</v>
      </c>
      <c r="AV206" s="14" t="s">
        <v>21</v>
      </c>
      <c r="AW206" s="14" t="s">
        <v>34</v>
      </c>
      <c r="AX206" s="14" t="s">
        <v>77</v>
      </c>
      <c r="AY206" s="267" t="s">
        <v>150</v>
      </c>
    </row>
    <row r="207" s="13" customFormat="1">
      <c r="A207" s="13"/>
      <c r="B207" s="247"/>
      <c r="C207" s="248"/>
      <c r="D207" s="241" t="s">
        <v>169</v>
      </c>
      <c r="E207" s="249" t="s">
        <v>1</v>
      </c>
      <c r="F207" s="250" t="s">
        <v>776</v>
      </c>
      <c r="G207" s="248"/>
      <c r="H207" s="251">
        <v>1.6000000000000001</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169</v>
      </c>
      <c r="AU207" s="257" t="s">
        <v>85</v>
      </c>
      <c r="AV207" s="13" t="s">
        <v>85</v>
      </c>
      <c r="AW207" s="13" t="s">
        <v>34</v>
      </c>
      <c r="AX207" s="13" t="s">
        <v>77</v>
      </c>
      <c r="AY207" s="257" t="s">
        <v>150</v>
      </c>
    </row>
    <row r="208" s="14" customFormat="1">
      <c r="A208" s="14"/>
      <c r="B208" s="258"/>
      <c r="C208" s="259"/>
      <c r="D208" s="241" t="s">
        <v>169</v>
      </c>
      <c r="E208" s="260" t="s">
        <v>1</v>
      </c>
      <c r="F208" s="261" t="s">
        <v>784</v>
      </c>
      <c r="G208" s="259"/>
      <c r="H208" s="260" t="s">
        <v>1</v>
      </c>
      <c r="I208" s="262"/>
      <c r="J208" s="259"/>
      <c r="K208" s="259"/>
      <c r="L208" s="263"/>
      <c r="M208" s="264"/>
      <c r="N208" s="265"/>
      <c r="O208" s="265"/>
      <c r="P208" s="265"/>
      <c r="Q208" s="265"/>
      <c r="R208" s="265"/>
      <c r="S208" s="265"/>
      <c r="T208" s="266"/>
      <c r="U208" s="14"/>
      <c r="V208" s="14"/>
      <c r="W208" s="14"/>
      <c r="X208" s="14"/>
      <c r="Y208" s="14"/>
      <c r="Z208" s="14"/>
      <c r="AA208" s="14"/>
      <c r="AB208" s="14"/>
      <c r="AC208" s="14"/>
      <c r="AD208" s="14"/>
      <c r="AE208" s="14"/>
      <c r="AT208" s="267" t="s">
        <v>169</v>
      </c>
      <c r="AU208" s="267" t="s">
        <v>85</v>
      </c>
      <c r="AV208" s="14" t="s">
        <v>21</v>
      </c>
      <c r="AW208" s="14" t="s">
        <v>34</v>
      </c>
      <c r="AX208" s="14" t="s">
        <v>77</v>
      </c>
      <c r="AY208" s="267" t="s">
        <v>150</v>
      </c>
    </row>
    <row r="209" s="13" customFormat="1">
      <c r="A209" s="13"/>
      <c r="B209" s="247"/>
      <c r="C209" s="248"/>
      <c r="D209" s="241" t="s">
        <v>169</v>
      </c>
      <c r="E209" s="249" t="s">
        <v>1</v>
      </c>
      <c r="F209" s="250" t="s">
        <v>785</v>
      </c>
      <c r="G209" s="248"/>
      <c r="H209" s="251">
        <v>-0.40000000000000002</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169</v>
      </c>
      <c r="AU209" s="257" t="s">
        <v>85</v>
      </c>
      <c r="AV209" s="13" t="s">
        <v>85</v>
      </c>
      <c r="AW209" s="13" t="s">
        <v>34</v>
      </c>
      <c r="AX209" s="13" t="s">
        <v>77</v>
      </c>
      <c r="AY209" s="257" t="s">
        <v>150</v>
      </c>
    </row>
    <row r="210" s="15" customFormat="1">
      <c r="A210" s="15"/>
      <c r="B210" s="268"/>
      <c r="C210" s="269"/>
      <c r="D210" s="241" t="s">
        <v>169</v>
      </c>
      <c r="E210" s="270" t="s">
        <v>1</v>
      </c>
      <c r="F210" s="271" t="s">
        <v>188</v>
      </c>
      <c r="G210" s="269"/>
      <c r="H210" s="272">
        <v>1.2</v>
      </c>
      <c r="I210" s="273"/>
      <c r="J210" s="269"/>
      <c r="K210" s="269"/>
      <c r="L210" s="274"/>
      <c r="M210" s="275"/>
      <c r="N210" s="276"/>
      <c r="O210" s="276"/>
      <c r="P210" s="276"/>
      <c r="Q210" s="276"/>
      <c r="R210" s="276"/>
      <c r="S210" s="276"/>
      <c r="T210" s="277"/>
      <c r="U210" s="15"/>
      <c r="V210" s="15"/>
      <c r="W210" s="15"/>
      <c r="X210" s="15"/>
      <c r="Y210" s="15"/>
      <c r="Z210" s="15"/>
      <c r="AA210" s="15"/>
      <c r="AB210" s="15"/>
      <c r="AC210" s="15"/>
      <c r="AD210" s="15"/>
      <c r="AE210" s="15"/>
      <c r="AT210" s="278" t="s">
        <v>169</v>
      </c>
      <c r="AU210" s="278" t="s">
        <v>85</v>
      </c>
      <c r="AV210" s="15" t="s">
        <v>157</v>
      </c>
      <c r="AW210" s="15" t="s">
        <v>34</v>
      </c>
      <c r="AX210" s="15" t="s">
        <v>21</v>
      </c>
      <c r="AY210" s="278" t="s">
        <v>150</v>
      </c>
    </row>
    <row r="211" s="2" customFormat="1" ht="24.15" customHeight="1">
      <c r="A211" s="38"/>
      <c r="B211" s="39"/>
      <c r="C211" s="228" t="s">
        <v>8</v>
      </c>
      <c r="D211" s="228" t="s">
        <v>152</v>
      </c>
      <c r="E211" s="229" t="s">
        <v>792</v>
      </c>
      <c r="F211" s="230" t="s">
        <v>793</v>
      </c>
      <c r="G211" s="231" t="s">
        <v>746</v>
      </c>
      <c r="H211" s="232">
        <v>1.6000000000000001</v>
      </c>
      <c r="I211" s="233"/>
      <c r="J211" s="234">
        <f>ROUND(I211*H211,2)</f>
        <v>0</v>
      </c>
      <c r="K211" s="230" t="s">
        <v>701</v>
      </c>
      <c r="L211" s="44"/>
      <c r="M211" s="235" t="s">
        <v>1</v>
      </c>
      <c r="N211" s="236" t="s">
        <v>42</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157</v>
      </c>
      <c r="AT211" s="239" t="s">
        <v>152</v>
      </c>
      <c r="AU211" s="239" t="s">
        <v>85</v>
      </c>
      <c r="AY211" s="17" t="s">
        <v>150</v>
      </c>
      <c r="BE211" s="240">
        <f>IF(N211="základní",J211,0)</f>
        <v>0</v>
      </c>
      <c r="BF211" s="240">
        <f>IF(N211="snížená",J211,0)</f>
        <v>0</v>
      </c>
      <c r="BG211" s="240">
        <f>IF(N211="zákl. přenesená",J211,0)</f>
        <v>0</v>
      </c>
      <c r="BH211" s="240">
        <f>IF(N211="sníž. přenesená",J211,0)</f>
        <v>0</v>
      </c>
      <c r="BI211" s="240">
        <f>IF(N211="nulová",J211,0)</f>
        <v>0</v>
      </c>
      <c r="BJ211" s="17" t="s">
        <v>21</v>
      </c>
      <c r="BK211" s="240">
        <f>ROUND(I211*H211,2)</f>
        <v>0</v>
      </c>
      <c r="BL211" s="17" t="s">
        <v>157</v>
      </c>
      <c r="BM211" s="239" t="s">
        <v>794</v>
      </c>
    </row>
    <row r="212" s="2" customFormat="1">
      <c r="A212" s="38"/>
      <c r="B212" s="39"/>
      <c r="C212" s="40"/>
      <c r="D212" s="241" t="s">
        <v>159</v>
      </c>
      <c r="E212" s="40"/>
      <c r="F212" s="242" t="s">
        <v>795</v>
      </c>
      <c r="G212" s="40"/>
      <c r="H212" s="40"/>
      <c r="I212" s="243"/>
      <c r="J212" s="40"/>
      <c r="K212" s="40"/>
      <c r="L212" s="44"/>
      <c r="M212" s="244"/>
      <c r="N212" s="245"/>
      <c r="O212" s="91"/>
      <c r="P212" s="91"/>
      <c r="Q212" s="91"/>
      <c r="R212" s="91"/>
      <c r="S212" s="91"/>
      <c r="T212" s="92"/>
      <c r="U212" s="38"/>
      <c r="V212" s="38"/>
      <c r="W212" s="38"/>
      <c r="X212" s="38"/>
      <c r="Y212" s="38"/>
      <c r="Z212" s="38"/>
      <c r="AA212" s="38"/>
      <c r="AB212" s="38"/>
      <c r="AC212" s="38"/>
      <c r="AD212" s="38"/>
      <c r="AE212" s="38"/>
      <c r="AT212" s="17" t="s">
        <v>159</v>
      </c>
      <c r="AU212" s="17" t="s">
        <v>85</v>
      </c>
    </row>
    <row r="213" s="2" customFormat="1">
      <c r="A213" s="38"/>
      <c r="B213" s="39"/>
      <c r="C213" s="40"/>
      <c r="D213" s="241" t="s">
        <v>161</v>
      </c>
      <c r="E213" s="40"/>
      <c r="F213" s="246" t="s">
        <v>790</v>
      </c>
      <c r="G213" s="40"/>
      <c r="H213" s="40"/>
      <c r="I213" s="243"/>
      <c r="J213" s="40"/>
      <c r="K213" s="40"/>
      <c r="L213" s="44"/>
      <c r="M213" s="244"/>
      <c r="N213" s="245"/>
      <c r="O213" s="91"/>
      <c r="P213" s="91"/>
      <c r="Q213" s="91"/>
      <c r="R213" s="91"/>
      <c r="S213" s="91"/>
      <c r="T213" s="92"/>
      <c r="U213" s="38"/>
      <c r="V213" s="38"/>
      <c r="W213" s="38"/>
      <c r="X213" s="38"/>
      <c r="Y213" s="38"/>
      <c r="Z213" s="38"/>
      <c r="AA213" s="38"/>
      <c r="AB213" s="38"/>
      <c r="AC213" s="38"/>
      <c r="AD213" s="38"/>
      <c r="AE213" s="38"/>
      <c r="AT213" s="17" t="s">
        <v>161</v>
      </c>
      <c r="AU213" s="17" t="s">
        <v>85</v>
      </c>
    </row>
    <row r="214" s="2" customFormat="1">
      <c r="A214" s="38"/>
      <c r="B214" s="39"/>
      <c r="C214" s="40"/>
      <c r="D214" s="241" t="s">
        <v>177</v>
      </c>
      <c r="E214" s="40"/>
      <c r="F214" s="246" t="s">
        <v>741</v>
      </c>
      <c r="G214" s="40"/>
      <c r="H214" s="40"/>
      <c r="I214" s="243"/>
      <c r="J214" s="40"/>
      <c r="K214" s="40"/>
      <c r="L214" s="44"/>
      <c r="M214" s="244"/>
      <c r="N214" s="245"/>
      <c r="O214" s="91"/>
      <c r="P214" s="91"/>
      <c r="Q214" s="91"/>
      <c r="R214" s="91"/>
      <c r="S214" s="91"/>
      <c r="T214" s="92"/>
      <c r="U214" s="38"/>
      <c r="V214" s="38"/>
      <c r="W214" s="38"/>
      <c r="X214" s="38"/>
      <c r="Y214" s="38"/>
      <c r="Z214" s="38"/>
      <c r="AA214" s="38"/>
      <c r="AB214" s="38"/>
      <c r="AC214" s="38"/>
      <c r="AD214" s="38"/>
      <c r="AE214" s="38"/>
      <c r="AT214" s="17" t="s">
        <v>177</v>
      </c>
      <c r="AU214" s="17" t="s">
        <v>85</v>
      </c>
    </row>
    <row r="215" s="14" customFormat="1">
      <c r="A215" s="14"/>
      <c r="B215" s="258"/>
      <c r="C215" s="259"/>
      <c r="D215" s="241" t="s">
        <v>169</v>
      </c>
      <c r="E215" s="260" t="s">
        <v>1</v>
      </c>
      <c r="F215" s="261" t="s">
        <v>796</v>
      </c>
      <c r="G215" s="259"/>
      <c r="H215" s="260" t="s">
        <v>1</v>
      </c>
      <c r="I215" s="262"/>
      <c r="J215" s="259"/>
      <c r="K215" s="259"/>
      <c r="L215" s="263"/>
      <c r="M215" s="264"/>
      <c r="N215" s="265"/>
      <c r="O215" s="265"/>
      <c r="P215" s="265"/>
      <c r="Q215" s="265"/>
      <c r="R215" s="265"/>
      <c r="S215" s="265"/>
      <c r="T215" s="266"/>
      <c r="U215" s="14"/>
      <c r="V215" s="14"/>
      <c r="W215" s="14"/>
      <c r="X215" s="14"/>
      <c r="Y215" s="14"/>
      <c r="Z215" s="14"/>
      <c r="AA215" s="14"/>
      <c r="AB215" s="14"/>
      <c r="AC215" s="14"/>
      <c r="AD215" s="14"/>
      <c r="AE215" s="14"/>
      <c r="AT215" s="267" t="s">
        <v>169</v>
      </c>
      <c r="AU215" s="267" t="s">
        <v>85</v>
      </c>
      <c r="AV215" s="14" t="s">
        <v>21</v>
      </c>
      <c r="AW215" s="14" t="s">
        <v>34</v>
      </c>
      <c r="AX215" s="14" t="s">
        <v>77</v>
      </c>
      <c r="AY215" s="267" t="s">
        <v>150</v>
      </c>
    </row>
    <row r="216" s="13" customFormat="1">
      <c r="A216" s="13"/>
      <c r="B216" s="247"/>
      <c r="C216" s="248"/>
      <c r="D216" s="241" t="s">
        <v>169</v>
      </c>
      <c r="E216" s="249" t="s">
        <v>1</v>
      </c>
      <c r="F216" s="250" t="s">
        <v>776</v>
      </c>
      <c r="G216" s="248"/>
      <c r="H216" s="251">
        <v>1.6000000000000001</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169</v>
      </c>
      <c r="AU216" s="257" t="s">
        <v>85</v>
      </c>
      <c r="AV216" s="13" t="s">
        <v>85</v>
      </c>
      <c r="AW216" s="13" t="s">
        <v>34</v>
      </c>
      <c r="AX216" s="13" t="s">
        <v>21</v>
      </c>
      <c r="AY216" s="257" t="s">
        <v>150</v>
      </c>
    </row>
    <row r="217" s="2" customFormat="1" ht="24.15" customHeight="1">
      <c r="A217" s="38"/>
      <c r="B217" s="39"/>
      <c r="C217" s="228" t="s">
        <v>265</v>
      </c>
      <c r="D217" s="228" t="s">
        <v>152</v>
      </c>
      <c r="E217" s="229" t="s">
        <v>797</v>
      </c>
      <c r="F217" s="230" t="s">
        <v>798</v>
      </c>
      <c r="G217" s="231" t="s">
        <v>799</v>
      </c>
      <c r="H217" s="232">
        <v>20</v>
      </c>
      <c r="I217" s="233"/>
      <c r="J217" s="234">
        <f>ROUND(I217*H217,2)</f>
        <v>0</v>
      </c>
      <c r="K217" s="230" t="s">
        <v>701</v>
      </c>
      <c r="L217" s="44"/>
      <c r="M217" s="235" t="s">
        <v>1</v>
      </c>
      <c r="N217" s="236" t="s">
        <v>42</v>
      </c>
      <c r="O217" s="91"/>
      <c r="P217" s="237">
        <f>O217*H217</f>
        <v>0</v>
      </c>
      <c r="Q217" s="237">
        <v>0</v>
      </c>
      <c r="R217" s="237">
        <f>Q217*H217</f>
        <v>0</v>
      </c>
      <c r="S217" s="237">
        <v>0</v>
      </c>
      <c r="T217" s="238">
        <f>S217*H217</f>
        <v>0</v>
      </c>
      <c r="U217" s="38"/>
      <c r="V217" s="38"/>
      <c r="W217" s="38"/>
      <c r="X217" s="38"/>
      <c r="Y217" s="38"/>
      <c r="Z217" s="38"/>
      <c r="AA217" s="38"/>
      <c r="AB217" s="38"/>
      <c r="AC217" s="38"/>
      <c r="AD217" s="38"/>
      <c r="AE217" s="38"/>
      <c r="AR217" s="239" t="s">
        <v>157</v>
      </c>
      <c r="AT217" s="239" t="s">
        <v>152</v>
      </c>
      <c r="AU217" s="239" t="s">
        <v>85</v>
      </c>
      <c r="AY217" s="17" t="s">
        <v>150</v>
      </c>
      <c r="BE217" s="240">
        <f>IF(N217="základní",J217,0)</f>
        <v>0</v>
      </c>
      <c r="BF217" s="240">
        <f>IF(N217="snížená",J217,0)</f>
        <v>0</v>
      </c>
      <c r="BG217" s="240">
        <f>IF(N217="zákl. přenesená",J217,0)</f>
        <v>0</v>
      </c>
      <c r="BH217" s="240">
        <f>IF(N217="sníž. přenesená",J217,0)</f>
        <v>0</v>
      </c>
      <c r="BI217" s="240">
        <f>IF(N217="nulová",J217,0)</f>
        <v>0</v>
      </c>
      <c r="BJ217" s="17" t="s">
        <v>21</v>
      </c>
      <c r="BK217" s="240">
        <f>ROUND(I217*H217,2)</f>
        <v>0</v>
      </c>
      <c r="BL217" s="17" t="s">
        <v>157</v>
      </c>
      <c r="BM217" s="239" t="s">
        <v>800</v>
      </c>
    </row>
    <row r="218" s="2" customFormat="1">
      <c r="A218" s="38"/>
      <c r="B218" s="39"/>
      <c r="C218" s="40"/>
      <c r="D218" s="241" t="s">
        <v>159</v>
      </c>
      <c r="E218" s="40"/>
      <c r="F218" s="242" t="s">
        <v>801</v>
      </c>
      <c r="G218" s="40"/>
      <c r="H218" s="40"/>
      <c r="I218" s="243"/>
      <c r="J218" s="40"/>
      <c r="K218" s="40"/>
      <c r="L218" s="44"/>
      <c r="M218" s="244"/>
      <c r="N218" s="245"/>
      <c r="O218" s="91"/>
      <c r="P218" s="91"/>
      <c r="Q218" s="91"/>
      <c r="R218" s="91"/>
      <c r="S218" s="91"/>
      <c r="T218" s="92"/>
      <c r="U218" s="38"/>
      <c r="V218" s="38"/>
      <c r="W218" s="38"/>
      <c r="X218" s="38"/>
      <c r="Y218" s="38"/>
      <c r="Z218" s="38"/>
      <c r="AA218" s="38"/>
      <c r="AB218" s="38"/>
      <c r="AC218" s="38"/>
      <c r="AD218" s="38"/>
      <c r="AE218" s="38"/>
      <c r="AT218" s="17" t="s">
        <v>159</v>
      </c>
      <c r="AU218" s="17" t="s">
        <v>85</v>
      </c>
    </row>
    <row r="219" s="2" customFormat="1">
      <c r="A219" s="38"/>
      <c r="B219" s="39"/>
      <c r="C219" s="40"/>
      <c r="D219" s="241" t="s">
        <v>161</v>
      </c>
      <c r="E219" s="40"/>
      <c r="F219" s="246" t="s">
        <v>802</v>
      </c>
      <c r="G219" s="40"/>
      <c r="H219" s="40"/>
      <c r="I219" s="243"/>
      <c r="J219" s="40"/>
      <c r="K219" s="40"/>
      <c r="L219" s="44"/>
      <c r="M219" s="244"/>
      <c r="N219" s="245"/>
      <c r="O219" s="91"/>
      <c r="P219" s="91"/>
      <c r="Q219" s="91"/>
      <c r="R219" s="91"/>
      <c r="S219" s="91"/>
      <c r="T219" s="92"/>
      <c r="U219" s="38"/>
      <c r="V219" s="38"/>
      <c r="W219" s="38"/>
      <c r="X219" s="38"/>
      <c r="Y219" s="38"/>
      <c r="Z219" s="38"/>
      <c r="AA219" s="38"/>
      <c r="AB219" s="38"/>
      <c r="AC219" s="38"/>
      <c r="AD219" s="38"/>
      <c r="AE219" s="38"/>
      <c r="AT219" s="17" t="s">
        <v>161</v>
      </c>
      <c r="AU219" s="17" t="s">
        <v>85</v>
      </c>
    </row>
    <row r="220" s="2" customFormat="1">
      <c r="A220" s="38"/>
      <c r="B220" s="39"/>
      <c r="C220" s="40"/>
      <c r="D220" s="241" t="s">
        <v>177</v>
      </c>
      <c r="E220" s="40"/>
      <c r="F220" s="246" t="s">
        <v>705</v>
      </c>
      <c r="G220" s="40"/>
      <c r="H220" s="40"/>
      <c r="I220" s="243"/>
      <c r="J220" s="40"/>
      <c r="K220" s="40"/>
      <c r="L220" s="44"/>
      <c r="M220" s="244"/>
      <c r="N220" s="245"/>
      <c r="O220" s="91"/>
      <c r="P220" s="91"/>
      <c r="Q220" s="91"/>
      <c r="R220" s="91"/>
      <c r="S220" s="91"/>
      <c r="T220" s="92"/>
      <c r="U220" s="38"/>
      <c r="V220" s="38"/>
      <c r="W220" s="38"/>
      <c r="X220" s="38"/>
      <c r="Y220" s="38"/>
      <c r="Z220" s="38"/>
      <c r="AA220" s="38"/>
      <c r="AB220" s="38"/>
      <c r="AC220" s="38"/>
      <c r="AD220" s="38"/>
      <c r="AE220" s="38"/>
      <c r="AT220" s="17" t="s">
        <v>177</v>
      </c>
      <c r="AU220" s="17" t="s">
        <v>85</v>
      </c>
    </row>
    <row r="221" s="13" customFormat="1">
      <c r="A221" s="13"/>
      <c r="B221" s="247"/>
      <c r="C221" s="248"/>
      <c r="D221" s="241" t="s">
        <v>169</v>
      </c>
      <c r="E221" s="249" t="s">
        <v>1</v>
      </c>
      <c r="F221" s="250" t="s">
        <v>761</v>
      </c>
      <c r="G221" s="248"/>
      <c r="H221" s="251">
        <v>20</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169</v>
      </c>
      <c r="AU221" s="257" t="s">
        <v>85</v>
      </c>
      <c r="AV221" s="13" t="s">
        <v>85</v>
      </c>
      <c r="AW221" s="13" t="s">
        <v>34</v>
      </c>
      <c r="AX221" s="13" t="s">
        <v>21</v>
      </c>
      <c r="AY221" s="257" t="s">
        <v>150</v>
      </c>
    </row>
    <row r="222" s="2" customFormat="1" ht="24.15" customHeight="1">
      <c r="A222" s="38"/>
      <c r="B222" s="39"/>
      <c r="C222" s="228" t="s">
        <v>273</v>
      </c>
      <c r="D222" s="228" t="s">
        <v>152</v>
      </c>
      <c r="E222" s="229" t="s">
        <v>803</v>
      </c>
      <c r="F222" s="230" t="s">
        <v>804</v>
      </c>
      <c r="G222" s="231" t="s">
        <v>799</v>
      </c>
      <c r="H222" s="232">
        <v>10</v>
      </c>
      <c r="I222" s="233"/>
      <c r="J222" s="234">
        <f>ROUND(I222*H222,2)</f>
        <v>0</v>
      </c>
      <c r="K222" s="230" t="s">
        <v>701</v>
      </c>
      <c r="L222" s="44"/>
      <c r="M222" s="235" t="s">
        <v>1</v>
      </c>
      <c r="N222" s="236" t="s">
        <v>42</v>
      </c>
      <c r="O222" s="91"/>
      <c r="P222" s="237">
        <f>O222*H222</f>
        <v>0</v>
      </c>
      <c r="Q222" s="237">
        <v>0</v>
      </c>
      <c r="R222" s="237">
        <f>Q222*H222</f>
        <v>0</v>
      </c>
      <c r="S222" s="237">
        <v>0</v>
      </c>
      <c r="T222" s="238">
        <f>S222*H222</f>
        <v>0</v>
      </c>
      <c r="U222" s="38"/>
      <c r="V222" s="38"/>
      <c r="W222" s="38"/>
      <c r="X222" s="38"/>
      <c r="Y222" s="38"/>
      <c r="Z222" s="38"/>
      <c r="AA222" s="38"/>
      <c r="AB222" s="38"/>
      <c r="AC222" s="38"/>
      <c r="AD222" s="38"/>
      <c r="AE222" s="38"/>
      <c r="AR222" s="239" t="s">
        <v>157</v>
      </c>
      <c r="AT222" s="239" t="s">
        <v>152</v>
      </c>
      <c r="AU222" s="239" t="s">
        <v>85</v>
      </c>
      <c r="AY222" s="17" t="s">
        <v>150</v>
      </c>
      <c r="BE222" s="240">
        <f>IF(N222="základní",J222,0)</f>
        <v>0</v>
      </c>
      <c r="BF222" s="240">
        <f>IF(N222="snížená",J222,0)</f>
        <v>0</v>
      </c>
      <c r="BG222" s="240">
        <f>IF(N222="zákl. přenesená",J222,0)</f>
        <v>0</v>
      </c>
      <c r="BH222" s="240">
        <f>IF(N222="sníž. přenesená",J222,0)</f>
        <v>0</v>
      </c>
      <c r="BI222" s="240">
        <f>IF(N222="nulová",J222,0)</f>
        <v>0</v>
      </c>
      <c r="BJ222" s="17" t="s">
        <v>21</v>
      </c>
      <c r="BK222" s="240">
        <f>ROUND(I222*H222,2)</f>
        <v>0</v>
      </c>
      <c r="BL222" s="17" t="s">
        <v>157</v>
      </c>
      <c r="BM222" s="239" t="s">
        <v>805</v>
      </c>
    </row>
    <row r="223" s="2" customFormat="1">
      <c r="A223" s="38"/>
      <c r="B223" s="39"/>
      <c r="C223" s="40"/>
      <c r="D223" s="241" t="s">
        <v>159</v>
      </c>
      <c r="E223" s="40"/>
      <c r="F223" s="242" t="s">
        <v>806</v>
      </c>
      <c r="G223" s="40"/>
      <c r="H223" s="40"/>
      <c r="I223" s="243"/>
      <c r="J223" s="40"/>
      <c r="K223" s="40"/>
      <c r="L223" s="44"/>
      <c r="M223" s="244"/>
      <c r="N223" s="245"/>
      <c r="O223" s="91"/>
      <c r="P223" s="91"/>
      <c r="Q223" s="91"/>
      <c r="R223" s="91"/>
      <c r="S223" s="91"/>
      <c r="T223" s="92"/>
      <c r="U223" s="38"/>
      <c r="V223" s="38"/>
      <c r="W223" s="38"/>
      <c r="X223" s="38"/>
      <c r="Y223" s="38"/>
      <c r="Z223" s="38"/>
      <c r="AA223" s="38"/>
      <c r="AB223" s="38"/>
      <c r="AC223" s="38"/>
      <c r="AD223" s="38"/>
      <c r="AE223" s="38"/>
      <c r="AT223" s="17" t="s">
        <v>159</v>
      </c>
      <c r="AU223" s="17" t="s">
        <v>85</v>
      </c>
    </row>
    <row r="224" s="2" customFormat="1">
      <c r="A224" s="38"/>
      <c r="B224" s="39"/>
      <c r="C224" s="40"/>
      <c r="D224" s="241" t="s">
        <v>161</v>
      </c>
      <c r="E224" s="40"/>
      <c r="F224" s="246" t="s">
        <v>807</v>
      </c>
      <c r="G224" s="40"/>
      <c r="H224" s="40"/>
      <c r="I224" s="243"/>
      <c r="J224" s="40"/>
      <c r="K224" s="40"/>
      <c r="L224" s="44"/>
      <c r="M224" s="244"/>
      <c r="N224" s="245"/>
      <c r="O224" s="91"/>
      <c r="P224" s="91"/>
      <c r="Q224" s="91"/>
      <c r="R224" s="91"/>
      <c r="S224" s="91"/>
      <c r="T224" s="92"/>
      <c r="U224" s="38"/>
      <c r="V224" s="38"/>
      <c r="W224" s="38"/>
      <c r="X224" s="38"/>
      <c r="Y224" s="38"/>
      <c r="Z224" s="38"/>
      <c r="AA224" s="38"/>
      <c r="AB224" s="38"/>
      <c r="AC224" s="38"/>
      <c r="AD224" s="38"/>
      <c r="AE224" s="38"/>
      <c r="AT224" s="17" t="s">
        <v>161</v>
      </c>
      <c r="AU224" s="17" t="s">
        <v>85</v>
      </c>
    </row>
    <row r="225" s="2" customFormat="1">
      <c r="A225" s="38"/>
      <c r="B225" s="39"/>
      <c r="C225" s="40"/>
      <c r="D225" s="241" t="s">
        <v>177</v>
      </c>
      <c r="E225" s="40"/>
      <c r="F225" s="246" t="s">
        <v>705</v>
      </c>
      <c r="G225" s="40"/>
      <c r="H225" s="40"/>
      <c r="I225" s="243"/>
      <c r="J225" s="40"/>
      <c r="K225" s="40"/>
      <c r="L225" s="44"/>
      <c r="M225" s="244"/>
      <c r="N225" s="245"/>
      <c r="O225" s="91"/>
      <c r="P225" s="91"/>
      <c r="Q225" s="91"/>
      <c r="R225" s="91"/>
      <c r="S225" s="91"/>
      <c r="T225" s="92"/>
      <c r="U225" s="38"/>
      <c r="V225" s="38"/>
      <c r="W225" s="38"/>
      <c r="X225" s="38"/>
      <c r="Y225" s="38"/>
      <c r="Z225" s="38"/>
      <c r="AA225" s="38"/>
      <c r="AB225" s="38"/>
      <c r="AC225" s="38"/>
      <c r="AD225" s="38"/>
      <c r="AE225" s="38"/>
      <c r="AT225" s="17" t="s">
        <v>177</v>
      </c>
      <c r="AU225" s="17" t="s">
        <v>85</v>
      </c>
    </row>
    <row r="226" s="13" customFormat="1">
      <c r="A226" s="13"/>
      <c r="B226" s="247"/>
      <c r="C226" s="248"/>
      <c r="D226" s="241" t="s">
        <v>169</v>
      </c>
      <c r="E226" s="249" t="s">
        <v>1</v>
      </c>
      <c r="F226" s="250" t="s">
        <v>808</v>
      </c>
      <c r="G226" s="248"/>
      <c r="H226" s="251">
        <v>10</v>
      </c>
      <c r="I226" s="252"/>
      <c r="J226" s="248"/>
      <c r="K226" s="248"/>
      <c r="L226" s="253"/>
      <c r="M226" s="254"/>
      <c r="N226" s="255"/>
      <c r="O226" s="255"/>
      <c r="P226" s="255"/>
      <c r="Q226" s="255"/>
      <c r="R226" s="255"/>
      <c r="S226" s="255"/>
      <c r="T226" s="256"/>
      <c r="U226" s="13"/>
      <c r="V226" s="13"/>
      <c r="W226" s="13"/>
      <c r="X226" s="13"/>
      <c r="Y226" s="13"/>
      <c r="Z226" s="13"/>
      <c r="AA226" s="13"/>
      <c r="AB226" s="13"/>
      <c r="AC226" s="13"/>
      <c r="AD226" s="13"/>
      <c r="AE226" s="13"/>
      <c r="AT226" s="257" t="s">
        <v>169</v>
      </c>
      <c r="AU226" s="257" t="s">
        <v>85</v>
      </c>
      <c r="AV226" s="13" t="s">
        <v>85</v>
      </c>
      <c r="AW226" s="13" t="s">
        <v>34</v>
      </c>
      <c r="AX226" s="13" t="s">
        <v>21</v>
      </c>
      <c r="AY226" s="257" t="s">
        <v>150</v>
      </c>
    </row>
    <row r="227" s="2" customFormat="1" ht="37.8" customHeight="1">
      <c r="A227" s="38"/>
      <c r="B227" s="39"/>
      <c r="C227" s="228" t="s">
        <v>282</v>
      </c>
      <c r="D227" s="228" t="s">
        <v>152</v>
      </c>
      <c r="E227" s="229" t="s">
        <v>809</v>
      </c>
      <c r="F227" s="230" t="s">
        <v>810</v>
      </c>
      <c r="G227" s="231" t="s">
        <v>173</v>
      </c>
      <c r="H227" s="232">
        <v>1230</v>
      </c>
      <c r="I227" s="233"/>
      <c r="J227" s="234">
        <f>ROUND(I227*H227,2)</f>
        <v>0</v>
      </c>
      <c r="K227" s="230" t="s">
        <v>701</v>
      </c>
      <c r="L227" s="44"/>
      <c r="M227" s="235" t="s">
        <v>1</v>
      </c>
      <c r="N227" s="236" t="s">
        <v>42</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157</v>
      </c>
      <c r="AT227" s="239" t="s">
        <v>152</v>
      </c>
      <c r="AU227" s="239" t="s">
        <v>85</v>
      </c>
      <c r="AY227" s="17" t="s">
        <v>150</v>
      </c>
      <c r="BE227" s="240">
        <f>IF(N227="základní",J227,0)</f>
        <v>0</v>
      </c>
      <c r="BF227" s="240">
        <f>IF(N227="snížená",J227,0)</f>
        <v>0</v>
      </c>
      <c r="BG227" s="240">
        <f>IF(N227="zákl. přenesená",J227,0)</f>
        <v>0</v>
      </c>
      <c r="BH227" s="240">
        <f>IF(N227="sníž. přenesená",J227,0)</f>
        <v>0</v>
      </c>
      <c r="BI227" s="240">
        <f>IF(N227="nulová",J227,0)</f>
        <v>0</v>
      </c>
      <c r="BJ227" s="17" t="s">
        <v>21</v>
      </c>
      <c r="BK227" s="240">
        <f>ROUND(I227*H227,2)</f>
        <v>0</v>
      </c>
      <c r="BL227" s="17" t="s">
        <v>157</v>
      </c>
      <c r="BM227" s="239" t="s">
        <v>811</v>
      </c>
    </row>
    <row r="228" s="2" customFormat="1">
      <c r="A228" s="38"/>
      <c r="B228" s="39"/>
      <c r="C228" s="40"/>
      <c r="D228" s="241" t="s">
        <v>159</v>
      </c>
      <c r="E228" s="40"/>
      <c r="F228" s="242" t="s">
        <v>812</v>
      </c>
      <c r="G228" s="40"/>
      <c r="H228" s="40"/>
      <c r="I228" s="243"/>
      <c r="J228" s="40"/>
      <c r="K228" s="40"/>
      <c r="L228" s="44"/>
      <c r="M228" s="244"/>
      <c r="N228" s="245"/>
      <c r="O228" s="91"/>
      <c r="P228" s="91"/>
      <c r="Q228" s="91"/>
      <c r="R228" s="91"/>
      <c r="S228" s="91"/>
      <c r="T228" s="92"/>
      <c r="U228" s="38"/>
      <c r="V228" s="38"/>
      <c r="W228" s="38"/>
      <c r="X228" s="38"/>
      <c r="Y228" s="38"/>
      <c r="Z228" s="38"/>
      <c r="AA228" s="38"/>
      <c r="AB228" s="38"/>
      <c r="AC228" s="38"/>
      <c r="AD228" s="38"/>
      <c r="AE228" s="38"/>
      <c r="AT228" s="17" t="s">
        <v>159</v>
      </c>
      <c r="AU228" s="17" t="s">
        <v>85</v>
      </c>
    </row>
    <row r="229" s="2" customFormat="1">
      <c r="A229" s="38"/>
      <c r="B229" s="39"/>
      <c r="C229" s="40"/>
      <c r="D229" s="241" t="s">
        <v>161</v>
      </c>
      <c r="E229" s="40"/>
      <c r="F229" s="246" t="s">
        <v>813</v>
      </c>
      <c r="G229" s="40"/>
      <c r="H229" s="40"/>
      <c r="I229" s="243"/>
      <c r="J229" s="40"/>
      <c r="K229" s="40"/>
      <c r="L229" s="44"/>
      <c r="M229" s="244"/>
      <c r="N229" s="245"/>
      <c r="O229" s="91"/>
      <c r="P229" s="91"/>
      <c r="Q229" s="91"/>
      <c r="R229" s="91"/>
      <c r="S229" s="91"/>
      <c r="T229" s="92"/>
      <c r="U229" s="38"/>
      <c r="V229" s="38"/>
      <c r="W229" s="38"/>
      <c r="X229" s="38"/>
      <c r="Y229" s="38"/>
      <c r="Z229" s="38"/>
      <c r="AA229" s="38"/>
      <c r="AB229" s="38"/>
      <c r="AC229" s="38"/>
      <c r="AD229" s="38"/>
      <c r="AE229" s="38"/>
      <c r="AT229" s="17" t="s">
        <v>161</v>
      </c>
      <c r="AU229" s="17" t="s">
        <v>85</v>
      </c>
    </row>
    <row r="230" s="2" customFormat="1">
      <c r="A230" s="38"/>
      <c r="B230" s="39"/>
      <c r="C230" s="40"/>
      <c r="D230" s="241" t="s">
        <v>177</v>
      </c>
      <c r="E230" s="40"/>
      <c r="F230" s="246" t="s">
        <v>705</v>
      </c>
      <c r="G230" s="40"/>
      <c r="H230" s="40"/>
      <c r="I230" s="243"/>
      <c r="J230" s="40"/>
      <c r="K230" s="40"/>
      <c r="L230" s="44"/>
      <c r="M230" s="244"/>
      <c r="N230" s="245"/>
      <c r="O230" s="91"/>
      <c r="P230" s="91"/>
      <c r="Q230" s="91"/>
      <c r="R230" s="91"/>
      <c r="S230" s="91"/>
      <c r="T230" s="92"/>
      <c r="U230" s="38"/>
      <c r="V230" s="38"/>
      <c r="W230" s="38"/>
      <c r="X230" s="38"/>
      <c r="Y230" s="38"/>
      <c r="Z230" s="38"/>
      <c r="AA230" s="38"/>
      <c r="AB230" s="38"/>
      <c r="AC230" s="38"/>
      <c r="AD230" s="38"/>
      <c r="AE230" s="38"/>
      <c r="AT230" s="17" t="s">
        <v>177</v>
      </c>
      <c r="AU230" s="17" t="s">
        <v>85</v>
      </c>
    </row>
    <row r="231" s="13" customFormat="1">
      <c r="A231" s="13"/>
      <c r="B231" s="247"/>
      <c r="C231" s="248"/>
      <c r="D231" s="241" t="s">
        <v>169</v>
      </c>
      <c r="E231" s="249" t="s">
        <v>1</v>
      </c>
      <c r="F231" s="250" t="s">
        <v>814</v>
      </c>
      <c r="G231" s="248"/>
      <c r="H231" s="251">
        <v>1230</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169</v>
      </c>
      <c r="AU231" s="257" t="s">
        <v>85</v>
      </c>
      <c r="AV231" s="13" t="s">
        <v>85</v>
      </c>
      <c r="AW231" s="13" t="s">
        <v>34</v>
      </c>
      <c r="AX231" s="13" t="s">
        <v>21</v>
      </c>
      <c r="AY231" s="257" t="s">
        <v>150</v>
      </c>
    </row>
    <row r="232" s="12" customFormat="1" ht="25.92" customHeight="1">
      <c r="A232" s="12"/>
      <c r="B232" s="212"/>
      <c r="C232" s="213"/>
      <c r="D232" s="214" t="s">
        <v>76</v>
      </c>
      <c r="E232" s="215" t="s">
        <v>815</v>
      </c>
      <c r="F232" s="215" t="s">
        <v>816</v>
      </c>
      <c r="G232" s="213"/>
      <c r="H232" s="213"/>
      <c r="I232" s="216"/>
      <c r="J232" s="217">
        <f>BK232</f>
        <v>0</v>
      </c>
      <c r="K232" s="213"/>
      <c r="L232" s="218"/>
      <c r="M232" s="219"/>
      <c r="N232" s="220"/>
      <c r="O232" s="220"/>
      <c r="P232" s="221">
        <f>SUM(P233:P261)</f>
        <v>0</v>
      </c>
      <c r="Q232" s="220"/>
      <c r="R232" s="221">
        <f>SUM(R233:R261)</f>
        <v>0</v>
      </c>
      <c r="S232" s="220"/>
      <c r="T232" s="222">
        <f>SUM(T233:T261)</f>
        <v>0</v>
      </c>
      <c r="U232" s="12"/>
      <c r="V232" s="12"/>
      <c r="W232" s="12"/>
      <c r="X232" s="12"/>
      <c r="Y232" s="12"/>
      <c r="Z232" s="12"/>
      <c r="AA232" s="12"/>
      <c r="AB232" s="12"/>
      <c r="AC232" s="12"/>
      <c r="AD232" s="12"/>
      <c r="AE232" s="12"/>
      <c r="AR232" s="223" t="s">
        <v>157</v>
      </c>
      <c r="AT232" s="224" t="s">
        <v>76</v>
      </c>
      <c r="AU232" s="224" t="s">
        <v>77</v>
      </c>
      <c r="AY232" s="223" t="s">
        <v>150</v>
      </c>
      <c r="BK232" s="225">
        <f>SUM(BK233:BK261)</f>
        <v>0</v>
      </c>
    </row>
    <row r="233" s="2" customFormat="1" ht="49.05" customHeight="1">
      <c r="A233" s="38"/>
      <c r="B233" s="39"/>
      <c r="C233" s="228" t="s">
        <v>287</v>
      </c>
      <c r="D233" s="228" t="s">
        <v>152</v>
      </c>
      <c r="E233" s="229" t="s">
        <v>817</v>
      </c>
      <c r="F233" s="230" t="s">
        <v>818</v>
      </c>
      <c r="G233" s="231" t="s">
        <v>207</v>
      </c>
      <c r="H233" s="232">
        <v>558.89999999999998</v>
      </c>
      <c r="I233" s="233"/>
      <c r="J233" s="234">
        <f>ROUND(I233*H233,2)</f>
        <v>0</v>
      </c>
      <c r="K233" s="230" t="s">
        <v>701</v>
      </c>
      <c r="L233" s="44"/>
      <c r="M233" s="235" t="s">
        <v>1</v>
      </c>
      <c r="N233" s="236" t="s">
        <v>42</v>
      </c>
      <c r="O233" s="91"/>
      <c r="P233" s="237">
        <f>O233*H233</f>
        <v>0</v>
      </c>
      <c r="Q233" s="237">
        <v>0</v>
      </c>
      <c r="R233" s="237">
        <f>Q233*H233</f>
        <v>0</v>
      </c>
      <c r="S233" s="237">
        <v>0</v>
      </c>
      <c r="T233" s="238">
        <f>S233*H233</f>
        <v>0</v>
      </c>
      <c r="U233" s="38"/>
      <c r="V233" s="38"/>
      <c r="W233" s="38"/>
      <c r="X233" s="38"/>
      <c r="Y233" s="38"/>
      <c r="Z233" s="38"/>
      <c r="AA233" s="38"/>
      <c r="AB233" s="38"/>
      <c r="AC233" s="38"/>
      <c r="AD233" s="38"/>
      <c r="AE233" s="38"/>
      <c r="AR233" s="239" t="s">
        <v>819</v>
      </c>
      <c r="AT233" s="239" t="s">
        <v>152</v>
      </c>
      <c r="AU233" s="239" t="s">
        <v>21</v>
      </c>
      <c r="AY233" s="17" t="s">
        <v>150</v>
      </c>
      <c r="BE233" s="240">
        <f>IF(N233="základní",J233,0)</f>
        <v>0</v>
      </c>
      <c r="BF233" s="240">
        <f>IF(N233="snížená",J233,0)</f>
        <v>0</v>
      </c>
      <c r="BG233" s="240">
        <f>IF(N233="zákl. přenesená",J233,0)</f>
        <v>0</v>
      </c>
      <c r="BH233" s="240">
        <f>IF(N233="sníž. přenesená",J233,0)</f>
        <v>0</v>
      </c>
      <c r="BI233" s="240">
        <f>IF(N233="nulová",J233,0)</f>
        <v>0</v>
      </c>
      <c r="BJ233" s="17" t="s">
        <v>21</v>
      </c>
      <c r="BK233" s="240">
        <f>ROUND(I233*H233,2)</f>
        <v>0</v>
      </c>
      <c r="BL233" s="17" t="s">
        <v>819</v>
      </c>
      <c r="BM233" s="239" t="s">
        <v>820</v>
      </c>
    </row>
    <row r="234" s="2" customFormat="1">
      <c r="A234" s="38"/>
      <c r="B234" s="39"/>
      <c r="C234" s="40"/>
      <c r="D234" s="241" t="s">
        <v>159</v>
      </c>
      <c r="E234" s="40"/>
      <c r="F234" s="242" t="s">
        <v>821</v>
      </c>
      <c r="G234" s="40"/>
      <c r="H234" s="40"/>
      <c r="I234" s="243"/>
      <c r="J234" s="40"/>
      <c r="K234" s="40"/>
      <c r="L234" s="44"/>
      <c r="M234" s="244"/>
      <c r="N234" s="245"/>
      <c r="O234" s="91"/>
      <c r="P234" s="91"/>
      <c r="Q234" s="91"/>
      <c r="R234" s="91"/>
      <c r="S234" s="91"/>
      <c r="T234" s="92"/>
      <c r="U234" s="38"/>
      <c r="V234" s="38"/>
      <c r="W234" s="38"/>
      <c r="X234" s="38"/>
      <c r="Y234" s="38"/>
      <c r="Z234" s="38"/>
      <c r="AA234" s="38"/>
      <c r="AB234" s="38"/>
      <c r="AC234" s="38"/>
      <c r="AD234" s="38"/>
      <c r="AE234" s="38"/>
      <c r="AT234" s="17" t="s">
        <v>159</v>
      </c>
      <c r="AU234" s="17" t="s">
        <v>21</v>
      </c>
    </row>
    <row r="235" s="2" customFormat="1">
      <c r="A235" s="38"/>
      <c r="B235" s="39"/>
      <c r="C235" s="40"/>
      <c r="D235" s="241" t="s">
        <v>161</v>
      </c>
      <c r="E235" s="40"/>
      <c r="F235" s="246" t="s">
        <v>822</v>
      </c>
      <c r="G235" s="40"/>
      <c r="H235" s="40"/>
      <c r="I235" s="243"/>
      <c r="J235" s="40"/>
      <c r="K235" s="40"/>
      <c r="L235" s="44"/>
      <c r="M235" s="244"/>
      <c r="N235" s="245"/>
      <c r="O235" s="91"/>
      <c r="P235" s="91"/>
      <c r="Q235" s="91"/>
      <c r="R235" s="91"/>
      <c r="S235" s="91"/>
      <c r="T235" s="92"/>
      <c r="U235" s="38"/>
      <c r="V235" s="38"/>
      <c r="W235" s="38"/>
      <c r="X235" s="38"/>
      <c r="Y235" s="38"/>
      <c r="Z235" s="38"/>
      <c r="AA235" s="38"/>
      <c r="AB235" s="38"/>
      <c r="AC235" s="38"/>
      <c r="AD235" s="38"/>
      <c r="AE235" s="38"/>
      <c r="AT235" s="17" t="s">
        <v>161</v>
      </c>
      <c r="AU235" s="17" t="s">
        <v>21</v>
      </c>
    </row>
    <row r="236" s="14" customFormat="1">
      <c r="A236" s="14"/>
      <c r="B236" s="258"/>
      <c r="C236" s="259"/>
      <c r="D236" s="241" t="s">
        <v>169</v>
      </c>
      <c r="E236" s="260" t="s">
        <v>1</v>
      </c>
      <c r="F236" s="261" t="s">
        <v>823</v>
      </c>
      <c r="G236" s="259"/>
      <c r="H236" s="260" t="s">
        <v>1</v>
      </c>
      <c r="I236" s="262"/>
      <c r="J236" s="259"/>
      <c r="K236" s="259"/>
      <c r="L236" s="263"/>
      <c r="M236" s="264"/>
      <c r="N236" s="265"/>
      <c r="O236" s="265"/>
      <c r="P236" s="265"/>
      <c r="Q236" s="265"/>
      <c r="R236" s="265"/>
      <c r="S236" s="265"/>
      <c r="T236" s="266"/>
      <c r="U236" s="14"/>
      <c r="V236" s="14"/>
      <c r="W236" s="14"/>
      <c r="X236" s="14"/>
      <c r="Y236" s="14"/>
      <c r="Z236" s="14"/>
      <c r="AA236" s="14"/>
      <c r="AB236" s="14"/>
      <c r="AC236" s="14"/>
      <c r="AD236" s="14"/>
      <c r="AE236" s="14"/>
      <c r="AT236" s="267" t="s">
        <v>169</v>
      </c>
      <c r="AU236" s="267" t="s">
        <v>21</v>
      </c>
      <c r="AV236" s="14" t="s">
        <v>21</v>
      </c>
      <c r="AW236" s="14" t="s">
        <v>34</v>
      </c>
      <c r="AX236" s="14" t="s">
        <v>77</v>
      </c>
      <c r="AY236" s="267" t="s">
        <v>150</v>
      </c>
    </row>
    <row r="237" s="13" customFormat="1">
      <c r="A237" s="13"/>
      <c r="B237" s="247"/>
      <c r="C237" s="248"/>
      <c r="D237" s="241" t="s">
        <v>169</v>
      </c>
      <c r="E237" s="249" t="s">
        <v>1</v>
      </c>
      <c r="F237" s="250" t="s">
        <v>824</v>
      </c>
      <c r="G237" s="248"/>
      <c r="H237" s="251">
        <v>558.89999999999998</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169</v>
      </c>
      <c r="AU237" s="257" t="s">
        <v>21</v>
      </c>
      <c r="AV237" s="13" t="s">
        <v>85</v>
      </c>
      <c r="AW237" s="13" t="s">
        <v>34</v>
      </c>
      <c r="AX237" s="13" t="s">
        <v>21</v>
      </c>
      <c r="AY237" s="257" t="s">
        <v>150</v>
      </c>
    </row>
    <row r="238" s="2" customFormat="1" ht="49.05" customHeight="1">
      <c r="A238" s="38"/>
      <c r="B238" s="39"/>
      <c r="C238" s="228" t="s">
        <v>294</v>
      </c>
      <c r="D238" s="228" t="s">
        <v>152</v>
      </c>
      <c r="E238" s="229" t="s">
        <v>825</v>
      </c>
      <c r="F238" s="230" t="s">
        <v>826</v>
      </c>
      <c r="G238" s="231" t="s">
        <v>207</v>
      </c>
      <c r="H238" s="232">
        <v>615.36800000000005</v>
      </c>
      <c r="I238" s="233"/>
      <c r="J238" s="234">
        <f>ROUND(I238*H238,2)</f>
        <v>0</v>
      </c>
      <c r="K238" s="230" t="s">
        <v>701</v>
      </c>
      <c r="L238" s="44"/>
      <c r="M238" s="235" t="s">
        <v>1</v>
      </c>
      <c r="N238" s="236" t="s">
        <v>42</v>
      </c>
      <c r="O238" s="91"/>
      <c r="P238" s="237">
        <f>O238*H238</f>
        <v>0</v>
      </c>
      <c r="Q238" s="237">
        <v>0</v>
      </c>
      <c r="R238" s="237">
        <f>Q238*H238</f>
        <v>0</v>
      </c>
      <c r="S238" s="237">
        <v>0</v>
      </c>
      <c r="T238" s="238">
        <f>S238*H238</f>
        <v>0</v>
      </c>
      <c r="U238" s="38"/>
      <c r="V238" s="38"/>
      <c r="W238" s="38"/>
      <c r="X238" s="38"/>
      <c r="Y238" s="38"/>
      <c r="Z238" s="38"/>
      <c r="AA238" s="38"/>
      <c r="AB238" s="38"/>
      <c r="AC238" s="38"/>
      <c r="AD238" s="38"/>
      <c r="AE238" s="38"/>
      <c r="AR238" s="239" t="s">
        <v>819</v>
      </c>
      <c r="AT238" s="239" t="s">
        <v>152</v>
      </c>
      <c r="AU238" s="239" t="s">
        <v>21</v>
      </c>
      <c r="AY238" s="17" t="s">
        <v>150</v>
      </c>
      <c r="BE238" s="240">
        <f>IF(N238="základní",J238,0)</f>
        <v>0</v>
      </c>
      <c r="BF238" s="240">
        <f>IF(N238="snížená",J238,0)</f>
        <v>0</v>
      </c>
      <c r="BG238" s="240">
        <f>IF(N238="zákl. přenesená",J238,0)</f>
        <v>0</v>
      </c>
      <c r="BH238" s="240">
        <f>IF(N238="sníž. přenesená",J238,0)</f>
        <v>0</v>
      </c>
      <c r="BI238" s="240">
        <f>IF(N238="nulová",J238,0)</f>
        <v>0</v>
      </c>
      <c r="BJ238" s="17" t="s">
        <v>21</v>
      </c>
      <c r="BK238" s="240">
        <f>ROUND(I238*H238,2)</f>
        <v>0</v>
      </c>
      <c r="BL238" s="17" t="s">
        <v>819</v>
      </c>
      <c r="BM238" s="239" t="s">
        <v>827</v>
      </c>
    </row>
    <row r="239" s="2" customFormat="1">
      <c r="A239" s="38"/>
      <c r="B239" s="39"/>
      <c r="C239" s="40"/>
      <c r="D239" s="241" t="s">
        <v>159</v>
      </c>
      <c r="E239" s="40"/>
      <c r="F239" s="242" t="s">
        <v>828</v>
      </c>
      <c r="G239" s="40"/>
      <c r="H239" s="40"/>
      <c r="I239" s="243"/>
      <c r="J239" s="40"/>
      <c r="K239" s="40"/>
      <c r="L239" s="44"/>
      <c r="M239" s="244"/>
      <c r="N239" s="245"/>
      <c r="O239" s="91"/>
      <c r="P239" s="91"/>
      <c r="Q239" s="91"/>
      <c r="R239" s="91"/>
      <c r="S239" s="91"/>
      <c r="T239" s="92"/>
      <c r="U239" s="38"/>
      <c r="V239" s="38"/>
      <c r="W239" s="38"/>
      <c r="X239" s="38"/>
      <c r="Y239" s="38"/>
      <c r="Z239" s="38"/>
      <c r="AA239" s="38"/>
      <c r="AB239" s="38"/>
      <c r="AC239" s="38"/>
      <c r="AD239" s="38"/>
      <c r="AE239" s="38"/>
      <c r="AT239" s="17" t="s">
        <v>159</v>
      </c>
      <c r="AU239" s="17" t="s">
        <v>21</v>
      </c>
    </row>
    <row r="240" s="2" customFormat="1">
      <c r="A240" s="38"/>
      <c r="B240" s="39"/>
      <c r="C240" s="40"/>
      <c r="D240" s="241" t="s">
        <v>161</v>
      </c>
      <c r="E240" s="40"/>
      <c r="F240" s="246" t="s">
        <v>822</v>
      </c>
      <c r="G240" s="40"/>
      <c r="H240" s="40"/>
      <c r="I240" s="243"/>
      <c r="J240" s="40"/>
      <c r="K240" s="40"/>
      <c r="L240" s="44"/>
      <c r="M240" s="244"/>
      <c r="N240" s="245"/>
      <c r="O240" s="91"/>
      <c r="P240" s="91"/>
      <c r="Q240" s="91"/>
      <c r="R240" s="91"/>
      <c r="S240" s="91"/>
      <c r="T240" s="92"/>
      <c r="U240" s="38"/>
      <c r="V240" s="38"/>
      <c r="W240" s="38"/>
      <c r="X240" s="38"/>
      <c r="Y240" s="38"/>
      <c r="Z240" s="38"/>
      <c r="AA240" s="38"/>
      <c r="AB240" s="38"/>
      <c r="AC240" s="38"/>
      <c r="AD240" s="38"/>
      <c r="AE240" s="38"/>
      <c r="AT240" s="17" t="s">
        <v>161</v>
      </c>
      <c r="AU240" s="17" t="s">
        <v>21</v>
      </c>
    </row>
    <row r="241" s="2" customFormat="1">
      <c r="A241" s="38"/>
      <c r="B241" s="39"/>
      <c r="C241" s="40"/>
      <c r="D241" s="241" t="s">
        <v>177</v>
      </c>
      <c r="E241" s="40"/>
      <c r="F241" s="246" t="s">
        <v>829</v>
      </c>
      <c r="G241" s="40"/>
      <c r="H241" s="40"/>
      <c r="I241" s="243"/>
      <c r="J241" s="40"/>
      <c r="K241" s="40"/>
      <c r="L241" s="44"/>
      <c r="M241" s="244"/>
      <c r="N241" s="245"/>
      <c r="O241" s="91"/>
      <c r="P241" s="91"/>
      <c r="Q241" s="91"/>
      <c r="R241" s="91"/>
      <c r="S241" s="91"/>
      <c r="T241" s="92"/>
      <c r="U241" s="38"/>
      <c r="V241" s="38"/>
      <c r="W241" s="38"/>
      <c r="X241" s="38"/>
      <c r="Y241" s="38"/>
      <c r="Z241" s="38"/>
      <c r="AA241" s="38"/>
      <c r="AB241" s="38"/>
      <c r="AC241" s="38"/>
      <c r="AD241" s="38"/>
      <c r="AE241" s="38"/>
      <c r="AT241" s="17" t="s">
        <v>177</v>
      </c>
      <c r="AU241" s="17" t="s">
        <v>21</v>
      </c>
    </row>
    <row r="242" s="14" customFormat="1">
      <c r="A242" s="14"/>
      <c r="B242" s="258"/>
      <c r="C242" s="259"/>
      <c r="D242" s="241" t="s">
        <v>169</v>
      </c>
      <c r="E242" s="260" t="s">
        <v>1</v>
      </c>
      <c r="F242" s="261" t="s">
        <v>830</v>
      </c>
      <c r="G242" s="259"/>
      <c r="H242" s="260" t="s">
        <v>1</v>
      </c>
      <c r="I242" s="262"/>
      <c r="J242" s="259"/>
      <c r="K242" s="259"/>
      <c r="L242" s="263"/>
      <c r="M242" s="264"/>
      <c r="N242" s="265"/>
      <c r="O242" s="265"/>
      <c r="P242" s="265"/>
      <c r="Q242" s="265"/>
      <c r="R242" s="265"/>
      <c r="S242" s="265"/>
      <c r="T242" s="266"/>
      <c r="U242" s="14"/>
      <c r="V242" s="14"/>
      <c r="W242" s="14"/>
      <c r="X242" s="14"/>
      <c r="Y242" s="14"/>
      <c r="Z242" s="14"/>
      <c r="AA242" s="14"/>
      <c r="AB242" s="14"/>
      <c r="AC242" s="14"/>
      <c r="AD242" s="14"/>
      <c r="AE242" s="14"/>
      <c r="AT242" s="267" t="s">
        <v>169</v>
      </c>
      <c r="AU242" s="267" t="s">
        <v>21</v>
      </c>
      <c r="AV242" s="14" t="s">
        <v>21</v>
      </c>
      <c r="AW242" s="14" t="s">
        <v>34</v>
      </c>
      <c r="AX242" s="14" t="s">
        <v>77</v>
      </c>
      <c r="AY242" s="267" t="s">
        <v>150</v>
      </c>
    </row>
    <row r="243" s="13" customFormat="1">
      <c r="A243" s="13"/>
      <c r="B243" s="247"/>
      <c r="C243" s="248"/>
      <c r="D243" s="241" t="s">
        <v>169</v>
      </c>
      <c r="E243" s="249" t="s">
        <v>1</v>
      </c>
      <c r="F243" s="250" t="s">
        <v>831</v>
      </c>
      <c r="G243" s="248"/>
      <c r="H243" s="251">
        <v>615.36800000000005</v>
      </c>
      <c r="I243" s="252"/>
      <c r="J243" s="248"/>
      <c r="K243" s="248"/>
      <c r="L243" s="253"/>
      <c r="M243" s="254"/>
      <c r="N243" s="255"/>
      <c r="O243" s="255"/>
      <c r="P243" s="255"/>
      <c r="Q243" s="255"/>
      <c r="R243" s="255"/>
      <c r="S243" s="255"/>
      <c r="T243" s="256"/>
      <c r="U243" s="13"/>
      <c r="V243" s="13"/>
      <c r="W243" s="13"/>
      <c r="X243" s="13"/>
      <c r="Y243" s="13"/>
      <c r="Z243" s="13"/>
      <c r="AA243" s="13"/>
      <c r="AB243" s="13"/>
      <c r="AC243" s="13"/>
      <c r="AD243" s="13"/>
      <c r="AE243" s="13"/>
      <c r="AT243" s="257" t="s">
        <v>169</v>
      </c>
      <c r="AU243" s="257" t="s">
        <v>21</v>
      </c>
      <c r="AV243" s="13" t="s">
        <v>85</v>
      </c>
      <c r="AW243" s="13" t="s">
        <v>34</v>
      </c>
      <c r="AX243" s="13" t="s">
        <v>21</v>
      </c>
      <c r="AY243" s="257" t="s">
        <v>150</v>
      </c>
    </row>
    <row r="244" s="2" customFormat="1" ht="24.15" customHeight="1">
      <c r="A244" s="38"/>
      <c r="B244" s="39"/>
      <c r="C244" s="228" t="s">
        <v>7</v>
      </c>
      <c r="D244" s="228" t="s">
        <v>152</v>
      </c>
      <c r="E244" s="229" t="s">
        <v>832</v>
      </c>
      <c r="F244" s="230" t="s">
        <v>833</v>
      </c>
      <c r="G244" s="231" t="s">
        <v>207</v>
      </c>
      <c r="H244" s="232">
        <v>207</v>
      </c>
      <c r="I244" s="233"/>
      <c r="J244" s="234">
        <f>ROUND(I244*H244,2)</f>
        <v>0</v>
      </c>
      <c r="K244" s="230" t="s">
        <v>701</v>
      </c>
      <c r="L244" s="44"/>
      <c r="M244" s="235" t="s">
        <v>1</v>
      </c>
      <c r="N244" s="236" t="s">
        <v>42</v>
      </c>
      <c r="O244" s="91"/>
      <c r="P244" s="237">
        <f>O244*H244</f>
        <v>0</v>
      </c>
      <c r="Q244" s="237">
        <v>0</v>
      </c>
      <c r="R244" s="237">
        <f>Q244*H244</f>
        <v>0</v>
      </c>
      <c r="S244" s="237">
        <v>0</v>
      </c>
      <c r="T244" s="238">
        <f>S244*H244</f>
        <v>0</v>
      </c>
      <c r="U244" s="38"/>
      <c r="V244" s="38"/>
      <c r="W244" s="38"/>
      <c r="X244" s="38"/>
      <c r="Y244" s="38"/>
      <c r="Z244" s="38"/>
      <c r="AA244" s="38"/>
      <c r="AB244" s="38"/>
      <c r="AC244" s="38"/>
      <c r="AD244" s="38"/>
      <c r="AE244" s="38"/>
      <c r="AR244" s="239" t="s">
        <v>819</v>
      </c>
      <c r="AT244" s="239" t="s">
        <v>152</v>
      </c>
      <c r="AU244" s="239" t="s">
        <v>21</v>
      </c>
      <c r="AY244" s="17" t="s">
        <v>150</v>
      </c>
      <c r="BE244" s="240">
        <f>IF(N244="základní",J244,0)</f>
        <v>0</v>
      </c>
      <c r="BF244" s="240">
        <f>IF(N244="snížená",J244,0)</f>
        <v>0</v>
      </c>
      <c r="BG244" s="240">
        <f>IF(N244="zákl. přenesená",J244,0)</f>
        <v>0</v>
      </c>
      <c r="BH244" s="240">
        <f>IF(N244="sníž. přenesená",J244,0)</f>
        <v>0</v>
      </c>
      <c r="BI244" s="240">
        <f>IF(N244="nulová",J244,0)</f>
        <v>0</v>
      </c>
      <c r="BJ244" s="17" t="s">
        <v>21</v>
      </c>
      <c r="BK244" s="240">
        <f>ROUND(I244*H244,2)</f>
        <v>0</v>
      </c>
      <c r="BL244" s="17" t="s">
        <v>819</v>
      </c>
      <c r="BM244" s="239" t="s">
        <v>834</v>
      </c>
    </row>
    <row r="245" s="2" customFormat="1">
      <c r="A245" s="38"/>
      <c r="B245" s="39"/>
      <c r="C245" s="40"/>
      <c r="D245" s="241" t="s">
        <v>159</v>
      </c>
      <c r="E245" s="40"/>
      <c r="F245" s="242" t="s">
        <v>835</v>
      </c>
      <c r="G245" s="40"/>
      <c r="H245" s="40"/>
      <c r="I245" s="243"/>
      <c r="J245" s="40"/>
      <c r="K245" s="40"/>
      <c r="L245" s="44"/>
      <c r="M245" s="244"/>
      <c r="N245" s="245"/>
      <c r="O245" s="91"/>
      <c r="P245" s="91"/>
      <c r="Q245" s="91"/>
      <c r="R245" s="91"/>
      <c r="S245" s="91"/>
      <c r="T245" s="92"/>
      <c r="U245" s="38"/>
      <c r="V245" s="38"/>
      <c r="W245" s="38"/>
      <c r="X245" s="38"/>
      <c r="Y245" s="38"/>
      <c r="Z245" s="38"/>
      <c r="AA245" s="38"/>
      <c r="AB245" s="38"/>
      <c r="AC245" s="38"/>
      <c r="AD245" s="38"/>
      <c r="AE245" s="38"/>
      <c r="AT245" s="17" t="s">
        <v>159</v>
      </c>
      <c r="AU245" s="17" t="s">
        <v>21</v>
      </c>
    </row>
    <row r="246" s="2" customFormat="1">
      <c r="A246" s="38"/>
      <c r="B246" s="39"/>
      <c r="C246" s="40"/>
      <c r="D246" s="241" t="s">
        <v>161</v>
      </c>
      <c r="E246" s="40"/>
      <c r="F246" s="246" t="s">
        <v>836</v>
      </c>
      <c r="G246" s="40"/>
      <c r="H246" s="40"/>
      <c r="I246" s="243"/>
      <c r="J246" s="40"/>
      <c r="K246" s="40"/>
      <c r="L246" s="44"/>
      <c r="M246" s="244"/>
      <c r="N246" s="245"/>
      <c r="O246" s="91"/>
      <c r="P246" s="91"/>
      <c r="Q246" s="91"/>
      <c r="R246" s="91"/>
      <c r="S246" s="91"/>
      <c r="T246" s="92"/>
      <c r="U246" s="38"/>
      <c r="V246" s="38"/>
      <c r="W246" s="38"/>
      <c r="X246" s="38"/>
      <c r="Y246" s="38"/>
      <c r="Z246" s="38"/>
      <c r="AA246" s="38"/>
      <c r="AB246" s="38"/>
      <c r="AC246" s="38"/>
      <c r="AD246" s="38"/>
      <c r="AE246" s="38"/>
      <c r="AT246" s="17" t="s">
        <v>161</v>
      </c>
      <c r="AU246" s="17" t="s">
        <v>21</v>
      </c>
    </row>
    <row r="247" s="2" customFormat="1">
      <c r="A247" s="38"/>
      <c r="B247" s="39"/>
      <c r="C247" s="40"/>
      <c r="D247" s="241" t="s">
        <v>177</v>
      </c>
      <c r="E247" s="40"/>
      <c r="F247" s="246" t="s">
        <v>837</v>
      </c>
      <c r="G247" s="40"/>
      <c r="H247" s="40"/>
      <c r="I247" s="243"/>
      <c r="J247" s="40"/>
      <c r="K247" s="40"/>
      <c r="L247" s="44"/>
      <c r="M247" s="244"/>
      <c r="N247" s="245"/>
      <c r="O247" s="91"/>
      <c r="P247" s="91"/>
      <c r="Q247" s="91"/>
      <c r="R247" s="91"/>
      <c r="S247" s="91"/>
      <c r="T247" s="92"/>
      <c r="U247" s="38"/>
      <c r="V247" s="38"/>
      <c r="W247" s="38"/>
      <c r="X247" s="38"/>
      <c r="Y247" s="38"/>
      <c r="Z247" s="38"/>
      <c r="AA247" s="38"/>
      <c r="AB247" s="38"/>
      <c r="AC247" s="38"/>
      <c r="AD247" s="38"/>
      <c r="AE247" s="38"/>
      <c r="AT247" s="17" t="s">
        <v>177</v>
      </c>
      <c r="AU247" s="17" t="s">
        <v>21</v>
      </c>
    </row>
    <row r="248" s="13" customFormat="1">
      <c r="A248" s="13"/>
      <c r="B248" s="247"/>
      <c r="C248" s="248"/>
      <c r="D248" s="241" t="s">
        <v>169</v>
      </c>
      <c r="E248" s="249" t="s">
        <v>1</v>
      </c>
      <c r="F248" s="250" t="s">
        <v>838</v>
      </c>
      <c r="G248" s="248"/>
      <c r="H248" s="251">
        <v>207</v>
      </c>
      <c r="I248" s="252"/>
      <c r="J248" s="248"/>
      <c r="K248" s="248"/>
      <c r="L248" s="253"/>
      <c r="M248" s="254"/>
      <c r="N248" s="255"/>
      <c r="O248" s="255"/>
      <c r="P248" s="255"/>
      <c r="Q248" s="255"/>
      <c r="R248" s="255"/>
      <c r="S248" s="255"/>
      <c r="T248" s="256"/>
      <c r="U248" s="13"/>
      <c r="V248" s="13"/>
      <c r="W248" s="13"/>
      <c r="X248" s="13"/>
      <c r="Y248" s="13"/>
      <c r="Z248" s="13"/>
      <c r="AA248" s="13"/>
      <c r="AB248" s="13"/>
      <c r="AC248" s="13"/>
      <c r="AD248" s="13"/>
      <c r="AE248" s="13"/>
      <c r="AT248" s="257" t="s">
        <v>169</v>
      </c>
      <c r="AU248" s="257" t="s">
        <v>21</v>
      </c>
      <c r="AV248" s="13" t="s">
        <v>85</v>
      </c>
      <c r="AW248" s="13" t="s">
        <v>34</v>
      </c>
      <c r="AX248" s="13" t="s">
        <v>21</v>
      </c>
      <c r="AY248" s="257" t="s">
        <v>150</v>
      </c>
    </row>
    <row r="249" s="2" customFormat="1" ht="24.15" customHeight="1">
      <c r="A249" s="38"/>
      <c r="B249" s="39"/>
      <c r="C249" s="228" t="s">
        <v>308</v>
      </c>
      <c r="D249" s="228" t="s">
        <v>152</v>
      </c>
      <c r="E249" s="229" t="s">
        <v>839</v>
      </c>
      <c r="F249" s="230" t="s">
        <v>840</v>
      </c>
      <c r="G249" s="231" t="s">
        <v>408</v>
      </c>
      <c r="H249" s="232">
        <v>6</v>
      </c>
      <c r="I249" s="233"/>
      <c r="J249" s="234">
        <f>ROUND(I249*H249,2)</f>
        <v>0</v>
      </c>
      <c r="K249" s="230" t="s">
        <v>701</v>
      </c>
      <c r="L249" s="44"/>
      <c r="M249" s="235" t="s">
        <v>1</v>
      </c>
      <c r="N249" s="236" t="s">
        <v>42</v>
      </c>
      <c r="O249" s="91"/>
      <c r="P249" s="237">
        <f>O249*H249</f>
        <v>0</v>
      </c>
      <c r="Q249" s="237">
        <v>0</v>
      </c>
      <c r="R249" s="237">
        <f>Q249*H249</f>
        <v>0</v>
      </c>
      <c r="S249" s="237">
        <v>0</v>
      </c>
      <c r="T249" s="238">
        <f>S249*H249</f>
        <v>0</v>
      </c>
      <c r="U249" s="38"/>
      <c r="V249" s="38"/>
      <c r="W249" s="38"/>
      <c r="X249" s="38"/>
      <c r="Y249" s="38"/>
      <c r="Z249" s="38"/>
      <c r="AA249" s="38"/>
      <c r="AB249" s="38"/>
      <c r="AC249" s="38"/>
      <c r="AD249" s="38"/>
      <c r="AE249" s="38"/>
      <c r="AR249" s="239" t="s">
        <v>819</v>
      </c>
      <c r="AT249" s="239" t="s">
        <v>152</v>
      </c>
      <c r="AU249" s="239" t="s">
        <v>21</v>
      </c>
      <c r="AY249" s="17" t="s">
        <v>150</v>
      </c>
      <c r="BE249" s="240">
        <f>IF(N249="základní",J249,0)</f>
        <v>0</v>
      </c>
      <c r="BF249" s="240">
        <f>IF(N249="snížená",J249,0)</f>
        <v>0</v>
      </c>
      <c r="BG249" s="240">
        <f>IF(N249="zákl. přenesená",J249,0)</f>
        <v>0</v>
      </c>
      <c r="BH249" s="240">
        <f>IF(N249="sníž. přenesená",J249,0)</f>
        <v>0</v>
      </c>
      <c r="BI249" s="240">
        <f>IF(N249="nulová",J249,0)</f>
        <v>0</v>
      </c>
      <c r="BJ249" s="17" t="s">
        <v>21</v>
      </c>
      <c r="BK249" s="240">
        <f>ROUND(I249*H249,2)</f>
        <v>0</v>
      </c>
      <c r="BL249" s="17" t="s">
        <v>819</v>
      </c>
      <c r="BM249" s="239" t="s">
        <v>841</v>
      </c>
    </row>
    <row r="250" s="2" customFormat="1">
      <c r="A250" s="38"/>
      <c r="B250" s="39"/>
      <c r="C250" s="40"/>
      <c r="D250" s="241" t="s">
        <v>159</v>
      </c>
      <c r="E250" s="40"/>
      <c r="F250" s="242" t="s">
        <v>842</v>
      </c>
      <c r="G250" s="40"/>
      <c r="H250" s="40"/>
      <c r="I250" s="243"/>
      <c r="J250" s="40"/>
      <c r="K250" s="40"/>
      <c r="L250" s="44"/>
      <c r="M250" s="244"/>
      <c r="N250" s="245"/>
      <c r="O250" s="91"/>
      <c r="P250" s="91"/>
      <c r="Q250" s="91"/>
      <c r="R250" s="91"/>
      <c r="S250" s="91"/>
      <c r="T250" s="92"/>
      <c r="U250" s="38"/>
      <c r="V250" s="38"/>
      <c r="W250" s="38"/>
      <c r="X250" s="38"/>
      <c r="Y250" s="38"/>
      <c r="Z250" s="38"/>
      <c r="AA250" s="38"/>
      <c r="AB250" s="38"/>
      <c r="AC250" s="38"/>
      <c r="AD250" s="38"/>
      <c r="AE250" s="38"/>
      <c r="AT250" s="17" t="s">
        <v>159</v>
      </c>
      <c r="AU250" s="17" t="s">
        <v>21</v>
      </c>
    </row>
    <row r="251" s="2" customFormat="1">
      <c r="A251" s="38"/>
      <c r="B251" s="39"/>
      <c r="C251" s="40"/>
      <c r="D251" s="241" t="s">
        <v>161</v>
      </c>
      <c r="E251" s="40"/>
      <c r="F251" s="246" t="s">
        <v>843</v>
      </c>
      <c r="G251" s="40"/>
      <c r="H251" s="40"/>
      <c r="I251" s="243"/>
      <c r="J251" s="40"/>
      <c r="K251" s="40"/>
      <c r="L251" s="44"/>
      <c r="M251" s="244"/>
      <c r="N251" s="245"/>
      <c r="O251" s="91"/>
      <c r="P251" s="91"/>
      <c r="Q251" s="91"/>
      <c r="R251" s="91"/>
      <c r="S251" s="91"/>
      <c r="T251" s="92"/>
      <c r="U251" s="38"/>
      <c r="V251" s="38"/>
      <c r="W251" s="38"/>
      <c r="X251" s="38"/>
      <c r="Y251" s="38"/>
      <c r="Z251" s="38"/>
      <c r="AA251" s="38"/>
      <c r="AB251" s="38"/>
      <c r="AC251" s="38"/>
      <c r="AD251" s="38"/>
      <c r="AE251" s="38"/>
      <c r="AT251" s="17" t="s">
        <v>161</v>
      </c>
      <c r="AU251" s="17" t="s">
        <v>21</v>
      </c>
    </row>
    <row r="252" s="14" customFormat="1">
      <c r="A252" s="14"/>
      <c r="B252" s="258"/>
      <c r="C252" s="259"/>
      <c r="D252" s="241" t="s">
        <v>169</v>
      </c>
      <c r="E252" s="260" t="s">
        <v>1</v>
      </c>
      <c r="F252" s="261" t="s">
        <v>844</v>
      </c>
      <c r="G252" s="259"/>
      <c r="H252" s="260" t="s">
        <v>1</v>
      </c>
      <c r="I252" s="262"/>
      <c r="J252" s="259"/>
      <c r="K252" s="259"/>
      <c r="L252" s="263"/>
      <c r="M252" s="264"/>
      <c r="N252" s="265"/>
      <c r="O252" s="265"/>
      <c r="P252" s="265"/>
      <c r="Q252" s="265"/>
      <c r="R252" s="265"/>
      <c r="S252" s="265"/>
      <c r="T252" s="266"/>
      <c r="U252" s="14"/>
      <c r="V252" s="14"/>
      <c r="W252" s="14"/>
      <c r="X252" s="14"/>
      <c r="Y252" s="14"/>
      <c r="Z252" s="14"/>
      <c r="AA252" s="14"/>
      <c r="AB252" s="14"/>
      <c r="AC252" s="14"/>
      <c r="AD252" s="14"/>
      <c r="AE252" s="14"/>
      <c r="AT252" s="267" t="s">
        <v>169</v>
      </c>
      <c r="AU252" s="267" t="s">
        <v>21</v>
      </c>
      <c r="AV252" s="14" t="s">
        <v>21</v>
      </c>
      <c r="AW252" s="14" t="s">
        <v>34</v>
      </c>
      <c r="AX252" s="14" t="s">
        <v>77</v>
      </c>
      <c r="AY252" s="267" t="s">
        <v>150</v>
      </c>
    </row>
    <row r="253" s="13" customFormat="1">
      <c r="A253" s="13"/>
      <c r="B253" s="247"/>
      <c r="C253" s="248"/>
      <c r="D253" s="241" t="s">
        <v>169</v>
      </c>
      <c r="E253" s="249" t="s">
        <v>1</v>
      </c>
      <c r="F253" s="250" t="s">
        <v>845</v>
      </c>
      <c r="G253" s="248"/>
      <c r="H253" s="251">
        <v>3</v>
      </c>
      <c r="I253" s="252"/>
      <c r="J253" s="248"/>
      <c r="K253" s="248"/>
      <c r="L253" s="253"/>
      <c r="M253" s="254"/>
      <c r="N253" s="255"/>
      <c r="O253" s="255"/>
      <c r="P253" s="255"/>
      <c r="Q253" s="255"/>
      <c r="R253" s="255"/>
      <c r="S253" s="255"/>
      <c r="T253" s="256"/>
      <c r="U253" s="13"/>
      <c r="V253" s="13"/>
      <c r="W253" s="13"/>
      <c r="X253" s="13"/>
      <c r="Y253" s="13"/>
      <c r="Z253" s="13"/>
      <c r="AA253" s="13"/>
      <c r="AB253" s="13"/>
      <c r="AC253" s="13"/>
      <c r="AD253" s="13"/>
      <c r="AE253" s="13"/>
      <c r="AT253" s="257" t="s">
        <v>169</v>
      </c>
      <c r="AU253" s="257" t="s">
        <v>21</v>
      </c>
      <c r="AV253" s="13" t="s">
        <v>85</v>
      </c>
      <c r="AW253" s="13" t="s">
        <v>34</v>
      </c>
      <c r="AX253" s="13" t="s">
        <v>77</v>
      </c>
      <c r="AY253" s="257" t="s">
        <v>150</v>
      </c>
    </row>
    <row r="254" s="14" customFormat="1">
      <c r="A254" s="14"/>
      <c r="B254" s="258"/>
      <c r="C254" s="259"/>
      <c r="D254" s="241" t="s">
        <v>169</v>
      </c>
      <c r="E254" s="260" t="s">
        <v>1</v>
      </c>
      <c r="F254" s="261" t="s">
        <v>846</v>
      </c>
      <c r="G254" s="259"/>
      <c r="H254" s="260" t="s">
        <v>1</v>
      </c>
      <c r="I254" s="262"/>
      <c r="J254" s="259"/>
      <c r="K254" s="259"/>
      <c r="L254" s="263"/>
      <c r="M254" s="264"/>
      <c r="N254" s="265"/>
      <c r="O254" s="265"/>
      <c r="P254" s="265"/>
      <c r="Q254" s="265"/>
      <c r="R254" s="265"/>
      <c r="S254" s="265"/>
      <c r="T254" s="266"/>
      <c r="U254" s="14"/>
      <c r="V254" s="14"/>
      <c r="W254" s="14"/>
      <c r="X254" s="14"/>
      <c r="Y254" s="14"/>
      <c r="Z254" s="14"/>
      <c r="AA254" s="14"/>
      <c r="AB254" s="14"/>
      <c r="AC254" s="14"/>
      <c r="AD254" s="14"/>
      <c r="AE254" s="14"/>
      <c r="AT254" s="267" t="s">
        <v>169</v>
      </c>
      <c r="AU254" s="267" t="s">
        <v>21</v>
      </c>
      <c r="AV254" s="14" t="s">
        <v>21</v>
      </c>
      <c r="AW254" s="14" t="s">
        <v>34</v>
      </c>
      <c r="AX254" s="14" t="s">
        <v>77</v>
      </c>
      <c r="AY254" s="267" t="s">
        <v>150</v>
      </c>
    </row>
    <row r="255" s="13" customFormat="1">
      <c r="A255" s="13"/>
      <c r="B255" s="247"/>
      <c r="C255" s="248"/>
      <c r="D255" s="241" t="s">
        <v>169</v>
      </c>
      <c r="E255" s="249" t="s">
        <v>1</v>
      </c>
      <c r="F255" s="250" t="s">
        <v>845</v>
      </c>
      <c r="G255" s="248"/>
      <c r="H255" s="251">
        <v>3</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169</v>
      </c>
      <c r="AU255" s="257" t="s">
        <v>21</v>
      </c>
      <c r="AV255" s="13" t="s">
        <v>85</v>
      </c>
      <c r="AW255" s="13" t="s">
        <v>34</v>
      </c>
      <c r="AX255" s="13" t="s">
        <v>77</v>
      </c>
      <c r="AY255" s="257" t="s">
        <v>150</v>
      </c>
    </row>
    <row r="256" s="15" customFormat="1">
      <c r="A256" s="15"/>
      <c r="B256" s="268"/>
      <c r="C256" s="269"/>
      <c r="D256" s="241" t="s">
        <v>169</v>
      </c>
      <c r="E256" s="270" t="s">
        <v>1</v>
      </c>
      <c r="F256" s="271" t="s">
        <v>188</v>
      </c>
      <c r="G256" s="269"/>
      <c r="H256" s="272">
        <v>6</v>
      </c>
      <c r="I256" s="273"/>
      <c r="J256" s="269"/>
      <c r="K256" s="269"/>
      <c r="L256" s="274"/>
      <c r="M256" s="275"/>
      <c r="N256" s="276"/>
      <c r="O256" s="276"/>
      <c r="P256" s="276"/>
      <c r="Q256" s="276"/>
      <c r="R256" s="276"/>
      <c r="S256" s="276"/>
      <c r="T256" s="277"/>
      <c r="U256" s="15"/>
      <c r="V256" s="15"/>
      <c r="W256" s="15"/>
      <c r="X256" s="15"/>
      <c r="Y256" s="15"/>
      <c r="Z256" s="15"/>
      <c r="AA256" s="15"/>
      <c r="AB256" s="15"/>
      <c r="AC256" s="15"/>
      <c r="AD256" s="15"/>
      <c r="AE256" s="15"/>
      <c r="AT256" s="278" t="s">
        <v>169</v>
      </c>
      <c r="AU256" s="278" t="s">
        <v>21</v>
      </c>
      <c r="AV256" s="15" t="s">
        <v>157</v>
      </c>
      <c r="AW256" s="15" t="s">
        <v>34</v>
      </c>
      <c r="AX256" s="15" t="s">
        <v>21</v>
      </c>
      <c r="AY256" s="278" t="s">
        <v>150</v>
      </c>
    </row>
    <row r="257" s="2" customFormat="1" ht="24.15" customHeight="1">
      <c r="A257" s="38"/>
      <c r="B257" s="39"/>
      <c r="C257" s="228" t="s">
        <v>316</v>
      </c>
      <c r="D257" s="228" t="s">
        <v>152</v>
      </c>
      <c r="E257" s="229" t="s">
        <v>847</v>
      </c>
      <c r="F257" s="230" t="s">
        <v>848</v>
      </c>
      <c r="G257" s="231" t="s">
        <v>207</v>
      </c>
      <c r="H257" s="232">
        <v>558.89999999999998</v>
      </c>
      <c r="I257" s="233"/>
      <c r="J257" s="234">
        <f>ROUND(I257*H257,2)</f>
        <v>0</v>
      </c>
      <c r="K257" s="230" t="s">
        <v>701</v>
      </c>
      <c r="L257" s="44"/>
      <c r="M257" s="235" t="s">
        <v>1</v>
      </c>
      <c r="N257" s="236" t="s">
        <v>42</v>
      </c>
      <c r="O257" s="91"/>
      <c r="P257" s="237">
        <f>O257*H257</f>
        <v>0</v>
      </c>
      <c r="Q257" s="237">
        <v>0</v>
      </c>
      <c r="R257" s="237">
        <f>Q257*H257</f>
        <v>0</v>
      </c>
      <c r="S257" s="237">
        <v>0</v>
      </c>
      <c r="T257" s="238">
        <f>S257*H257</f>
        <v>0</v>
      </c>
      <c r="U257" s="38"/>
      <c r="V257" s="38"/>
      <c r="W257" s="38"/>
      <c r="X257" s="38"/>
      <c r="Y257" s="38"/>
      <c r="Z257" s="38"/>
      <c r="AA257" s="38"/>
      <c r="AB257" s="38"/>
      <c r="AC257" s="38"/>
      <c r="AD257" s="38"/>
      <c r="AE257" s="38"/>
      <c r="AR257" s="239" t="s">
        <v>819</v>
      </c>
      <c r="AT257" s="239" t="s">
        <v>152</v>
      </c>
      <c r="AU257" s="239" t="s">
        <v>21</v>
      </c>
      <c r="AY257" s="17" t="s">
        <v>150</v>
      </c>
      <c r="BE257" s="240">
        <f>IF(N257="základní",J257,0)</f>
        <v>0</v>
      </c>
      <c r="BF257" s="240">
        <f>IF(N257="snížená",J257,0)</f>
        <v>0</v>
      </c>
      <c r="BG257" s="240">
        <f>IF(N257="zákl. přenesená",J257,0)</f>
        <v>0</v>
      </c>
      <c r="BH257" s="240">
        <f>IF(N257="sníž. přenesená",J257,0)</f>
        <v>0</v>
      </c>
      <c r="BI257" s="240">
        <f>IF(N257="nulová",J257,0)</f>
        <v>0</v>
      </c>
      <c r="BJ257" s="17" t="s">
        <v>21</v>
      </c>
      <c r="BK257" s="240">
        <f>ROUND(I257*H257,2)</f>
        <v>0</v>
      </c>
      <c r="BL257" s="17" t="s">
        <v>819</v>
      </c>
      <c r="BM257" s="239" t="s">
        <v>849</v>
      </c>
    </row>
    <row r="258" s="2" customFormat="1">
      <c r="A258" s="38"/>
      <c r="B258" s="39"/>
      <c r="C258" s="40"/>
      <c r="D258" s="241" t="s">
        <v>159</v>
      </c>
      <c r="E258" s="40"/>
      <c r="F258" s="242" t="s">
        <v>850</v>
      </c>
      <c r="G258" s="40"/>
      <c r="H258" s="40"/>
      <c r="I258" s="243"/>
      <c r="J258" s="40"/>
      <c r="K258" s="40"/>
      <c r="L258" s="44"/>
      <c r="M258" s="244"/>
      <c r="N258" s="245"/>
      <c r="O258" s="91"/>
      <c r="P258" s="91"/>
      <c r="Q258" s="91"/>
      <c r="R258" s="91"/>
      <c r="S258" s="91"/>
      <c r="T258" s="92"/>
      <c r="U258" s="38"/>
      <c r="V258" s="38"/>
      <c r="W258" s="38"/>
      <c r="X258" s="38"/>
      <c r="Y258" s="38"/>
      <c r="Z258" s="38"/>
      <c r="AA258" s="38"/>
      <c r="AB258" s="38"/>
      <c r="AC258" s="38"/>
      <c r="AD258" s="38"/>
      <c r="AE258" s="38"/>
      <c r="AT258" s="17" t="s">
        <v>159</v>
      </c>
      <c r="AU258" s="17" t="s">
        <v>21</v>
      </c>
    </row>
    <row r="259" s="2" customFormat="1">
      <c r="A259" s="38"/>
      <c r="B259" s="39"/>
      <c r="C259" s="40"/>
      <c r="D259" s="241" t="s">
        <v>161</v>
      </c>
      <c r="E259" s="40"/>
      <c r="F259" s="246" t="s">
        <v>851</v>
      </c>
      <c r="G259" s="40"/>
      <c r="H259" s="40"/>
      <c r="I259" s="243"/>
      <c r="J259" s="40"/>
      <c r="K259" s="40"/>
      <c r="L259" s="44"/>
      <c r="M259" s="244"/>
      <c r="N259" s="245"/>
      <c r="O259" s="91"/>
      <c r="P259" s="91"/>
      <c r="Q259" s="91"/>
      <c r="R259" s="91"/>
      <c r="S259" s="91"/>
      <c r="T259" s="92"/>
      <c r="U259" s="38"/>
      <c r="V259" s="38"/>
      <c r="W259" s="38"/>
      <c r="X259" s="38"/>
      <c r="Y259" s="38"/>
      <c r="Z259" s="38"/>
      <c r="AA259" s="38"/>
      <c r="AB259" s="38"/>
      <c r="AC259" s="38"/>
      <c r="AD259" s="38"/>
      <c r="AE259" s="38"/>
      <c r="AT259" s="17" t="s">
        <v>161</v>
      </c>
      <c r="AU259" s="17" t="s">
        <v>21</v>
      </c>
    </row>
    <row r="260" s="14" customFormat="1">
      <c r="A260" s="14"/>
      <c r="B260" s="258"/>
      <c r="C260" s="259"/>
      <c r="D260" s="241" t="s">
        <v>169</v>
      </c>
      <c r="E260" s="260" t="s">
        <v>1</v>
      </c>
      <c r="F260" s="261" t="s">
        <v>823</v>
      </c>
      <c r="G260" s="259"/>
      <c r="H260" s="260" t="s">
        <v>1</v>
      </c>
      <c r="I260" s="262"/>
      <c r="J260" s="259"/>
      <c r="K260" s="259"/>
      <c r="L260" s="263"/>
      <c r="M260" s="264"/>
      <c r="N260" s="265"/>
      <c r="O260" s="265"/>
      <c r="P260" s="265"/>
      <c r="Q260" s="265"/>
      <c r="R260" s="265"/>
      <c r="S260" s="265"/>
      <c r="T260" s="266"/>
      <c r="U260" s="14"/>
      <c r="V260" s="14"/>
      <c r="W260" s="14"/>
      <c r="X260" s="14"/>
      <c r="Y260" s="14"/>
      <c r="Z260" s="14"/>
      <c r="AA260" s="14"/>
      <c r="AB260" s="14"/>
      <c r="AC260" s="14"/>
      <c r="AD260" s="14"/>
      <c r="AE260" s="14"/>
      <c r="AT260" s="267" t="s">
        <v>169</v>
      </c>
      <c r="AU260" s="267" t="s">
        <v>21</v>
      </c>
      <c r="AV260" s="14" t="s">
        <v>21</v>
      </c>
      <c r="AW260" s="14" t="s">
        <v>34</v>
      </c>
      <c r="AX260" s="14" t="s">
        <v>77</v>
      </c>
      <c r="AY260" s="267" t="s">
        <v>150</v>
      </c>
    </row>
    <row r="261" s="13" customFormat="1">
      <c r="A261" s="13"/>
      <c r="B261" s="247"/>
      <c r="C261" s="248"/>
      <c r="D261" s="241" t="s">
        <v>169</v>
      </c>
      <c r="E261" s="249" t="s">
        <v>1</v>
      </c>
      <c r="F261" s="250" t="s">
        <v>824</v>
      </c>
      <c r="G261" s="248"/>
      <c r="H261" s="251">
        <v>558.89999999999998</v>
      </c>
      <c r="I261" s="252"/>
      <c r="J261" s="248"/>
      <c r="K261" s="248"/>
      <c r="L261" s="253"/>
      <c r="M261" s="254"/>
      <c r="N261" s="255"/>
      <c r="O261" s="255"/>
      <c r="P261" s="255"/>
      <c r="Q261" s="255"/>
      <c r="R261" s="255"/>
      <c r="S261" s="255"/>
      <c r="T261" s="256"/>
      <c r="U261" s="13"/>
      <c r="V261" s="13"/>
      <c r="W261" s="13"/>
      <c r="X261" s="13"/>
      <c r="Y261" s="13"/>
      <c r="Z261" s="13"/>
      <c r="AA261" s="13"/>
      <c r="AB261" s="13"/>
      <c r="AC261" s="13"/>
      <c r="AD261" s="13"/>
      <c r="AE261" s="13"/>
      <c r="AT261" s="257" t="s">
        <v>169</v>
      </c>
      <c r="AU261" s="257" t="s">
        <v>21</v>
      </c>
      <c r="AV261" s="13" t="s">
        <v>85</v>
      </c>
      <c r="AW261" s="13" t="s">
        <v>34</v>
      </c>
      <c r="AX261" s="13" t="s">
        <v>21</v>
      </c>
      <c r="AY261" s="257" t="s">
        <v>150</v>
      </c>
    </row>
    <row r="262" s="12" customFormat="1" ht="25.92" customHeight="1">
      <c r="A262" s="12"/>
      <c r="B262" s="212"/>
      <c r="C262" s="213"/>
      <c r="D262" s="214" t="s">
        <v>76</v>
      </c>
      <c r="E262" s="215" t="s">
        <v>852</v>
      </c>
      <c r="F262" s="215" t="s">
        <v>853</v>
      </c>
      <c r="G262" s="213"/>
      <c r="H262" s="213"/>
      <c r="I262" s="216"/>
      <c r="J262" s="217">
        <f>BK262</f>
        <v>0</v>
      </c>
      <c r="K262" s="213"/>
      <c r="L262" s="218"/>
      <c r="M262" s="219"/>
      <c r="N262" s="220"/>
      <c r="O262" s="220"/>
      <c r="P262" s="221">
        <f>SUM(P263:P267)</f>
        <v>0</v>
      </c>
      <c r="Q262" s="220"/>
      <c r="R262" s="221">
        <f>SUM(R263:R267)</f>
        <v>0</v>
      </c>
      <c r="S262" s="220"/>
      <c r="T262" s="222">
        <f>SUM(T263:T267)</f>
        <v>0</v>
      </c>
      <c r="U262" s="12"/>
      <c r="V262" s="12"/>
      <c r="W262" s="12"/>
      <c r="X262" s="12"/>
      <c r="Y262" s="12"/>
      <c r="Z262" s="12"/>
      <c r="AA262" s="12"/>
      <c r="AB262" s="12"/>
      <c r="AC262" s="12"/>
      <c r="AD262" s="12"/>
      <c r="AE262" s="12"/>
      <c r="AR262" s="223" t="s">
        <v>189</v>
      </c>
      <c r="AT262" s="224" t="s">
        <v>76</v>
      </c>
      <c r="AU262" s="224" t="s">
        <v>77</v>
      </c>
      <c r="AY262" s="223" t="s">
        <v>150</v>
      </c>
      <c r="BK262" s="225">
        <f>SUM(BK263:BK267)</f>
        <v>0</v>
      </c>
    </row>
    <row r="263" s="2" customFormat="1" ht="24.15" customHeight="1">
      <c r="A263" s="38"/>
      <c r="B263" s="39"/>
      <c r="C263" s="228" t="s">
        <v>321</v>
      </c>
      <c r="D263" s="228" t="s">
        <v>152</v>
      </c>
      <c r="E263" s="229" t="s">
        <v>854</v>
      </c>
      <c r="F263" s="230" t="s">
        <v>855</v>
      </c>
      <c r="G263" s="231" t="s">
        <v>408</v>
      </c>
      <c r="H263" s="232">
        <v>1</v>
      </c>
      <c r="I263" s="233"/>
      <c r="J263" s="234">
        <f>ROUND(I263*H263,2)</f>
        <v>0</v>
      </c>
      <c r="K263" s="230" t="s">
        <v>701</v>
      </c>
      <c r="L263" s="44"/>
      <c r="M263" s="235" t="s">
        <v>1</v>
      </c>
      <c r="N263" s="236" t="s">
        <v>42</v>
      </c>
      <c r="O263" s="91"/>
      <c r="P263" s="237">
        <f>O263*H263</f>
        <v>0</v>
      </c>
      <c r="Q263" s="237">
        <v>0</v>
      </c>
      <c r="R263" s="237">
        <f>Q263*H263</f>
        <v>0</v>
      </c>
      <c r="S263" s="237">
        <v>0</v>
      </c>
      <c r="T263" s="238">
        <f>S263*H263</f>
        <v>0</v>
      </c>
      <c r="U263" s="38"/>
      <c r="V263" s="38"/>
      <c r="W263" s="38"/>
      <c r="X263" s="38"/>
      <c r="Y263" s="38"/>
      <c r="Z263" s="38"/>
      <c r="AA263" s="38"/>
      <c r="AB263" s="38"/>
      <c r="AC263" s="38"/>
      <c r="AD263" s="38"/>
      <c r="AE263" s="38"/>
      <c r="AR263" s="239" t="s">
        <v>157</v>
      </c>
      <c r="AT263" s="239" t="s">
        <v>152</v>
      </c>
      <c r="AU263" s="239" t="s">
        <v>21</v>
      </c>
      <c r="AY263" s="17" t="s">
        <v>150</v>
      </c>
      <c r="BE263" s="240">
        <f>IF(N263="základní",J263,0)</f>
        <v>0</v>
      </c>
      <c r="BF263" s="240">
        <f>IF(N263="snížená",J263,0)</f>
        <v>0</v>
      </c>
      <c r="BG263" s="240">
        <f>IF(N263="zákl. přenesená",J263,0)</f>
        <v>0</v>
      </c>
      <c r="BH263" s="240">
        <f>IF(N263="sníž. přenesená",J263,0)</f>
        <v>0</v>
      </c>
      <c r="BI263" s="240">
        <f>IF(N263="nulová",J263,0)</f>
        <v>0</v>
      </c>
      <c r="BJ263" s="17" t="s">
        <v>21</v>
      </c>
      <c r="BK263" s="240">
        <f>ROUND(I263*H263,2)</f>
        <v>0</v>
      </c>
      <c r="BL263" s="17" t="s">
        <v>157</v>
      </c>
      <c r="BM263" s="239" t="s">
        <v>856</v>
      </c>
    </row>
    <row r="264" s="2" customFormat="1">
      <c r="A264" s="38"/>
      <c r="B264" s="39"/>
      <c r="C264" s="40"/>
      <c r="D264" s="241" t="s">
        <v>159</v>
      </c>
      <c r="E264" s="40"/>
      <c r="F264" s="242" t="s">
        <v>857</v>
      </c>
      <c r="G264" s="40"/>
      <c r="H264" s="40"/>
      <c r="I264" s="243"/>
      <c r="J264" s="40"/>
      <c r="K264" s="40"/>
      <c r="L264" s="44"/>
      <c r="M264" s="244"/>
      <c r="N264" s="245"/>
      <c r="O264" s="91"/>
      <c r="P264" s="91"/>
      <c r="Q264" s="91"/>
      <c r="R264" s="91"/>
      <c r="S264" s="91"/>
      <c r="T264" s="92"/>
      <c r="U264" s="38"/>
      <c r="V264" s="38"/>
      <c r="W264" s="38"/>
      <c r="X264" s="38"/>
      <c r="Y264" s="38"/>
      <c r="Z264" s="38"/>
      <c r="AA264" s="38"/>
      <c r="AB264" s="38"/>
      <c r="AC264" s="38"/>
      <c r="AD264" s="38"/>
      <c r="AE264" s="38"/>
      <c r="AT264" s="17" t="s">
        <v>159</v>
      </c>
      <c r="AU264" s="17" t="s">
        <v>21</v>
      </c>
    </row>
    <row r="265" s="2" customFormat="1">
      <c r="A265" s="38"/>
      <c r="B265" s="39"/>
      <c r="C265" s="40"/>
      <c r="D265" s="241" t="s">
        <v>161</v>
      </c>
      <c r="E265" s="40"/>
      <c r="F265" s="246" t="s">
        <v>858</v>
      </c>
      <c r="G265" s="40"/>
      <c r="H265" s="40"/>
      <c r="I265" s="243"/>
      <c r="J265" s="40"/>
      <c r="K265" s="40"/>
      <c r="L265" s="44"/>
      <c r="M265" s="244"/>
      <c r="N265" s="245"/>
      <c r="O265" s="91"/>
      <c r="P265" s="91"/>
      <c r="Q265" s="91"/>
      <c r="R265" s="91"/>
      <c r="S265" s="91"/>
      <c r="T265" s="92"/>
      <c r="U265" s="38"/>
      <c r="V265" s="38"/>
      <c r="W265" s="38"/>
      <c r="X265" s="38"/>
      <c r="Y265" s="38"/>
      <c r="Z265" s="38"/>
      <c r="AA265" s="38"/>
      <c r="AB265" s="38"/>
      <c r="AC265" s="38"/>
      <c r="AD265" s="38"/>
      <c r="AE265" s="38"/>
      <c r="AT265" s="17" t="s">
        <v>161</v>
      </c>
      <c r="AU265" s="17" t="s">
        <v>21</v>
      </c>
    </row>
    <row r="266" s="14" customFormat="1">
      <c r="A266" s="14"/>
      <c r="B266" s="258"/>
      <c r="C266" s="259"/>
      <c r="D266" s="241" t="s">
        <v>169</v>
      </c>
      <c r="E266" s="260" t="s">
        <v>1</v>
      </c>
      <c r="F266" s="261" t="s">
        <v>859</v>
      </c>
      <c r="G266" s="259"/>
      <c r="H266" s="260" t="s">
        <v>1</v>
      </c>
      <c r="I266" s="262"/>
      <c r="J266" s="259"/>
      <c r="K266" s="259"/>
      <c r="L266" s="263"/>
      <c r="M266" s="264"/>
      <c r="N266" s="265"/>
      <c r="O266" s="265"/>
      <c r="P266" s="265"/>
      <c r="Q266" s="265"/>
      <c r="R266" s="265"/>
      <c r="S266" s="265"/>
      <c r="T266" s="266"/>
      <c r="U266" s="14"/>
      <c r="V266" s="14"/>
      <c r="W266" s="14"/>
      <c r="X266" s="14"/>
      <c r="Y266" s="14"/>
      <c r="Z266" s="14"/>
      <c r="AA266" s="14"/>
      <c r="AB266" s="14"/>
      <c r="AC266" s="14"/>
      <c r="AD266" s="14"/>
      <c r="AE266" s="14"/>
      <c r="AT266" s="267" t="s">
        <v>169</v>
      </c>
      <c r="AU266" s="267" t="s">
        <v>21</v>
      </c>
      <c r="AV266" s="14" t="s">
        <v>21</v>
      </c>
      <c r="AW266" s="14" t="s">
        <v>34</v>
      </c>
      <c r="AX266" s="14" t="s">
        <v>77</v>
      </c>
      <c r="AY266" s="267" t="s">
        <v>150</v>
      </c>
    </row>
    <row r="267" s="13" customFormat="1">
      <c r="A267" s="13"/>
      <c r="B267" s="247"/>
      <c r="C267" s="248"/>
      <c r="D267" s="241" t="s">
        <v>169</v>
      </c>
      <c r="E267" s="249" t="s">
        <v>1</v>
      </c>
      <c r="F267" s="250" t="s">
        <v>21</v>
      </c>
      <c r="G267" s="248"/>
      <c r="H267" s="251">
        <v>1</v>
      </c>
      <c r="I267" s="252"/>
      <c r="J267" s="248"/>
      <c r="K267" s="248"/>
      <c r="L267" s="253"/>
      <c r="M267" s="293"/>
      <c r="N267" s="294"/>
      <c r="O267" s="294"/>
      <c r="P267" s="294"/>
      <c r="Q267" s="294"/>
      <c r="R267" s="294"/>
      <c r="S267" s="294"/>
      <c r="T267" s="295"/>
      <c r="U267" s="13"/>
      <c r="V267" s="13"/>
      <c r="W267" s="13"/>
      <c r="X267" s="13"/>
      <c r="Y267" s="13"/>
      <c r="Z267" s="13"/>
      <c r="AA267" s="13"/>
      <c r="AB267" s="13"/>
      <c r="AC267" s="13"/>
      <c r="AD267" s="13"/>
      <c r="AE267" s="13"/>
      <c r="AT267" s="257" t="s">
        <v>169</v>
      </c>
      <c r="AU267" s="257" t="s">
        <v>21</v>
      </c>
      <c r="AV267" s="13" t="s">
        <v>85</v>
      </c>
      <c r="AW267" s="13" t="s">
        <v>34</v>
      </c>
      <c r="AX267" s="13" t="s">
        <v>21</v>
      </c>
      <c r="AY267" s="257" t="s">
        <v>150</v>
      </c>
    </row>
    <row r="268" s="2" customFormat="1" ht="6.96" customHeight="1">
      <c r="A268" s="38"/>
      <c r="B268" s="66"/>
      <c r="C268" s="67"/>
      <c r="D268" s="67"/>
      <c r="E268" s="67"/>
      <c r="F268" s="67"/>
      <c r="G268" s="67"/>
      <c r="H268" s="67"/>
      <c r="I268" s="67"/>
      <c r="J268" s="67"/>
      <c r="K268" s="67"/>
      <c r="L268" s="44"/>
      <c r="M268" s="38"/>
      <c r="O268" s="38"/>
      <c r="P268" s="38"/>
      <c r="Q268" s="38"/>
      <c r="R268" s="38"/>
      <c r="S268" s="38"/>
      <c r="T268" s="38"/>
      <c r="U268" s="38"/>
      <c r="V268" s="38"/>
      <c r="W268" s="38"/>
      <c r="X268" s="38"/>
      <c r="Y268" s="38"/>
      <c r="Z268" s="38"/>
      <c r="AA268" s="38"/>
      <c r="AB268" s="38"/>
      <c r="AC268" s="38"/>
      <c r="AD268" s="38"/>
      <c r="AE268" s="38"/>
    </row>
  </sheetData>
  <sheetProtection sheet="1" autoFilter="0" formatColumns="0" formatRows="0" objects="1" scenarios="1" spinCount="100000" saltValue="iBefNw6JWu855Pw801znYASpLbD+K1DvO7GG1Vwr68B3yB5UrIbeOLkhd1jiHVgdt9X9DSJ+dodpd5sMRkuCAQ==" hashValue="4i+O5TK/rU1BFfpAvbTQhMNPUL7/DRV6oyJ9l8QJAq2n1yoDQn2Iz0+wyJuEpIUQtEL+C7rXdnn5/q8Wt8ZGiQ==" algorithmName="SHA-512" password="CC35"/>
  <autoFilter ref="C127:K267"/>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c r="B8" s="20"/>
      <c r="D8" s="151" t="s">
        <v>112</v>
      </c>
      <c r="L8" s="20"/>
    </row>
    <row r="9" s="1" customFormat="1" ht="16.5" customHeight="1">
      <c r="B9" s="20"/>
      <c r="E9" s="152" t="s">
        <v>113</v>
      </c>
      <c r="F9" s="1"/>
      <c r="G9" s="1"/>
      <c r="H9" s="1"/>
      <c r="L9" s="20"/>
    </row>
    <row r="10" s="1" customFormat="1" ht="12" customHeight="1">
      <c r="B10" s="20"/>
      <c r="D10" s="151" t="s">
        <v>114</v>
      </c>
      <c r="L10" s="20"/>
    </row>
    <row r="11" s="2" customFormat="1" ht="16.5" customHeight="1">
      <c r="A11" s="38"/>
      <c r="B11" s="44"/>
      <c r="C11" s="38"/>
      <c r="D11" s="38"/>
      <c r="E11" s="153" t="s">
        <v>115</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116</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4" t="s">
        <v>860</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19</v>
      </c>
      <c r="E15" s="38"/>
      <c r="F15" s="141" t="s">
        <v>1</v>
      </c>
      <c r="G15" s="38"/>
      <c r="H15" s="38"/>
      <c r="I15" s="151" t="s">
        <v>20</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22</v>
      </c>
      <c r="E16" s="38"/>
      <c r="F16" s="141" t="s">
        <v>23</v>
      </c>
      <c r="G16" s="38"/>
      <c r="H16" s="38"/>
      <c r="I16" s="151" t="s">
        <v>24</v>
      </c>
      <c r="J16" s="155" t="str">
        <f>'Rekapitulace zakázky'!AN8</f>
        <v>18. 5. 2020</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28</v>
      </c>
      <c r="E18" s="38"/>
      <c r="F18" s="38"/>
      <c r="G18" s="38"/>
      <c r="H18" s="38"/>
      <c r="I18" s="151" t="s">
        <v>29</v>
      </c>
      <c r="J18" s="141" t="str">
        <f>IF('Rekapitulace zakázky'!AN10="","",'Rekapitulace zakázky'!AN10)</f>
        <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tr">
        <f>IF('Rekapitulace zakázky'!E11="","",'Rekapitulace zakázky'!E11)</f>
        <v xml:space="preserve"> </v>
      </c>
      <c r="F19" s="38"/>
      <c r="G19" s="38"/>
      <c r="H19" s="38"/>
      <c r="I19" s="151" t="s">
        <v>30</v>
      </c>
      <c r="J19" s="141" t="str">
        <f>IF('Rekapitulace zakázky'!AN11="","",'Rekapitulace zakázky'!AN11)</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31</v>
      </c>
      <c r="E21" s="38"/>
      <c r="F21" s="38"/>
      <c r="G21" s="38"/>
      <c r="H21" s="38"/>
      <c r="I21" s="151" t="s">
        <v>29</v>
      </c>
      <c r="J21" s="33" t="str">
        <f>'Rekapitulace zakázky'!AN13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zakázky'!E14</f>
        <v>Vyplň údaj</v>
      </c>
      <c r="F22" s="141"/>
      <c r="G22" s="141"/>
      <c r="H22" s="141"/>
      <c r="I22" s="151" t="s">
        <v>30</v>
      </c>
      <c r="J22" s="33" t="str">
        <f>'Rekapitulace zakázky'!AN14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33</v>
      </c>
      <c r="E24" s="38"/>
      <c r="F24" s="38"/>
      <c r="G24" s="38"/>
      <c r="H24" s="38"/>
      <c r="I24" s="151" t="s">
        <v>29</v>
      </c>
      <c r="J24" s="141" t="str">
        <f>IF('Rekapitulace zakázky'!AN16="","",'Rekapitulace zakázky'!AN16)</f>
        <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tr">
        <f>IF('Rekapitulace zakázky'!E17="","",'Rekapitulace zakázky'!E17)</f>
        <v xml:space="preserve"> </v>
      </c>
      <c r="F25" s="38"/>
      <c r="G25" s="38"/>
      <c r="H25" s="38"/>
      <c r="I25" s="151" t="s">
        <v>30</v>
      </c>
      <c r="J25" s="141" t="str">
        <f>IF('Rekapitulace zakázky'!AN17="","",'Rekapitulace zakázky'!AN17)</f>
        <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35</v>
      </c>
      <c r="E27" s="38"/>
      <c r="F27" s="38"/>
      <c r="G27" s="38"/>
      <c r="H27" s="38"/>
      <c r="I27" s="151" t="s">
        <v>29</v>
      </c>
      <c r="J27" s="141" t="str">
        <f>IF('Rekapitulace zakázky'!AN19="","",'Rekapitulace zakázky'!AN19)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zakázky'!E20="","",'Rekapitulace zakázky'!E20)</f>
        <v xml:space="preserve"> </v>
      </c>
      <c r="F28" s="38"/>
      <c r="G28" s="38"/>
      <c r="H28" s="38"/>
      <c r="I28" s="151" t="s">
        <v>30</v>
      </c>
      <c r="J28" s="141" t="str">
        <f>IF('Rekapitulace zakázky'!AN20="","",'Rekapitulace zakázky'!AN20)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36</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6"/>
      <c r="B31" s="157"/>
      <c r="C31" s="156"/>
      <c r="D31" s="156"/>
      <c r="E31" s="158" t="s">
        <v>1</v>
      </c>
      <c r="F31" s="158"/>
      <c r="G31" s="158"/>
      <c r="H31" s="158"/>
      <c r="I31" s="156"/>
      <c r="J31" s="156"/>
      <c r="K31" s="156"/>
      <c r="L31" s="159"/>
      <c r="S31" s="156"/>
      <c r="T31" s="156"/>
      <c r="U31" s="156"/>
      <c r="V31" s="156"/>
      <c r="W31" s="156"/>
      <c r="X31" s="156"/>
      <c r="Y31" s="156"/>
      <c r="Z31" s="156"/>
      <c r="AA31" s="156"/>
      <c r="AB31" s="156"/>
      <c r="AC31" s="156"/>
      <c r="AD31" s="156"/>
      <c r="AE31" s="156"/>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25.44" customHeight="1">
      <c r="A34" s="38"/>
      <c r="B34" s="44"/>
      <c r="C34" s="38"/>
      <c r="D34" s="161" t="s">
        <v>37</v>
      </c>
      <c r="E34" s="38"/>
      <c r="F34" s="38"/>
      <c r="G34" s="38"/>
      <c r="H34" s="38"/>
      <c r="I34" s="38"/>
      <c r="J34" s="162">
        <f>ROUND(J127, 2)</f>
        <v>0</v>
      </c>
      <c r="K34" s="38"/>
      <c r="L34" s="63"/>
      <c r="S34" s="38"/>
      <c r="T34" s="38"/>
      <c r="U34" s="38"/>
      <c r="V34" s="38"/>
      <c r="W34" s="38"/>
      <c r="X34" s="38"/>
      <c r="Y34" s="38"/>
      <c r="Z34" s="38"/>
      <c r="AA34" s="38"/>
      <c r="AB34" s="38"/>
      <c r="AC34" s="38"/>
      <c r="AD34" s="38"/>
      <c r="AE34" s="38"/>
    </row>
    <row r="35" s="2" customFormat="1" ht="6.96" customHeight="1">
      <c r="A35" s="38"/>
      <c r="B35" s="44"/>
      <c r="C35" s="38"/>
      <c r="D35" s="160"/>
      <c r="E35" s="160"/>
      <c r="F35" s="160"/>
      <c r="G35" s="160"/>
      <c r="H35" s="160"/>
      <c r="I35" s="160"/>
      <c r="J35" s="160"/>
      <c r="K35" s="160"/>
      <c r="L35" s="63"/>
      <c r="S35" s="38"/>
      <c r="T35" s="38"/>
      <c r="U35" s="38"/>
      <c r="V35" s="38"/>
      <c r="W35" s="38"/>
      <c r="X35" s="38"/>
      <c r="Y35" s="38"/>
      <c r="Z35" s="38"/>
      <c r="AA35" s="38"/>
      <c r="AB35" s="38"/>
      <c r="AC35" s="38"/>
      <c r="AD35" s="38"/>
      <c r="AE35" s="38"/>
    </row>
    <row r="36" s="2" customFormat="1" ht="14.4" customHeight="1">
      <c r="A36" s="38"/>
      <c r="B36" s="44"/>
      <c r="C36" s="38"/>
      <c r="D36" s="38"/>
      <c r="E36" s="38"/>
      <c r="F36" s="163" t="s">
        <v>39</v>
      </c>
      <c r="G36" s="38"/>
      <c r="H36" s="38"/>
      <c r="I36" s="163" t="s">
        <v>38</v>
      </c>
      <c r="J36" s="163" t="s">
        <v>40</v>
      </c>
      <c r="K36" s="38"/>
      <c r="L36" s="63"/>
      <c r="S36" s="38"/>
      <c r="T36" s="38"/>
      <c r="U36" s="38"/>
      <c r="V36" s="38"/>
      <c r="W36" s="38"/>
      <c r="X36" s="38"/>
      <c r="Y36" s="38"/>
      <c r="Z36" s="38"/>
      <c r="AA36" s="38"/>
      <c r="AB36" s="38"/>
      <c r="AC36" s="38"/>
      <c r="AD36" s="38"/>
      <c r="AE36" s="38"/>
    </row>
    <row r="37" s="2" customFormat="1" ht="14.4" customHeight="1">
      <c r="A37" s="38"/>
      <c r="B37" s="44"/>
      <c r="C37" s="38"/>
      <c r="D37" s="153" t="s">
        <v>41</v>
      </c>
      <c r="E37" s="151" t="s">
        <v>42</v>
      </c>
      <c r="F37" s="164">
        <f>ROUND((SUM(BE127:BE241)),  2)</f>
        <v>0</v>
      </c>
      <c r="G37" s="38"/>
      <c r="H37" s="38"/>
      <c r="I37" s="165">
        <v>0.20999999999999999</v>
      </c>
      <c r="J37" s="164">
        <f>ROUND(((SUM(BE127:BE241))*I37),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43</v>
      </c>
      <c r="F38" s="164">
        <f>ROUND((SUM(BF127:BF241)),  2)</f>
        <v>0</v>
      </c>
      <c r="G38" s="38"/>
      <c r="H38" s="38"/>
      <c r="I38" s="165">
        <v>0.14999999999999999</v>
      </c>
      <c r="J38" s="164">
        <f>ROUND(((SUM(BF127:BF241))*I38),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44</v>
      </c>
      <c r="F39" s="164">
        <f>ROUND((SUM(BG127:BG241)),  2)</f>
        <v>0</v>
      </c>
      <c r="G39" s="38"/>
      <c r="H39" s="38"/>
      <c r="I39" s="165">
        <v>0.20999999999999999</v>
      </c>
      <c r="J39" s="164">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45</v>
      </c>
      <c r="F40" s="164">
        <f>ROUND((SUM(BH127:BH241)),  2)</f>
        <v>0</v>
      </c>
      <c r="G40" s="38"/>
      <c r="H40" s="38"/>
      <c r="I40" s="165">
        <v>0.14999999999999999</v>
      </c>
      <c r="J40" s="164">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46</v>
      </c>
      <c r="F41" s="164">
        <f>ROUND((SUM(BI127:BI241)),  2)</f>
        <v>0</v>
      </c>
      <c r="G41" s="38"/>
      <c r="H41" s="38"/>
      <c r="I41" s="165">
        <v>0</v>
      </c>
      <c r="J41" s="164">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6"/>
      <c r="D43" s="167" t="s">
        <v>47</v>
      </c>
      <c r="E43" s="168"/>
      <c r="F43" s="168"/>
      <c r="G43" s="169" t="s">
        <v>48</v>
      </c>
      <c r="H43" s="170" t="s">
        <v>49</v>
      </c>
      <c r="I43" s="168"/>
      <c r="J43" s="171">
        <f>SUM(J34:J41)</f>
        <v>0</v>
      </c>
      <c r="K43" s="172"/>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1" customFormat="1" ht="16.5" customHeight="1">
      <c r="B87" s="21"/>
      <c r="C87" s="22"/>
      <c r="D87" s="22"/>
      <c r="E87" s="184" t="s">
        <v>113</v>
      </c>
      <c r="F87" s="22"/>
      <c r="G87" s="22"/>
      <c r="H87" s="22"/>
      <c r="I87" s="22"/>
      <c r="J87" s="22"/>
      <c r="K87" s="22"/>
      <c r="L87" s="20"/>
    </row>
    <row r="88" s="1" customFormat="1" ht="12" customHeight="1">
      <c r="B88" s="21"/>
      <c r="C88" s="32" t="s">
        <v>114</v>
      </c>
      <c r="D88" s="22"/>
      <c r="E88" s="22"/>
      <c r="F88" s="22"/>
      <c r="G88" s="22"/>
      <c r="H88" s="22"/>
      <c r="I88" s="22"/>
      <c r="J88" s="22"/>
      <c r="K88" s="22"/>
      <c r="L88" s="20"/>
    </row>
    <row r="89" s="2" customFormat="1" ht="16.5" customHeight="1">
      <c r="A89" s="38"/>
      <c r="B89" s="39"/>
      <c r="C89" s="40"/>
      <c r="D89" s="40"/>
      <c r="E89" s="185" t="s">
        <v>115</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116</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003 - km 3,417 - svršek ČD Cargo</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22</v>
      </c>
      <c r="D93" s="40"/>
      <c r="E93" s="40"/>
      <c r="F93" s="27" t="str">
        <f>F16</f>
        <v xml:space="preserve"> </v>
      </c>
      <c r="G93" s="40"/>
      <c r="H93" s="40"/>
      <c r="I93" s="32" t="s">
        <v>24</v>
      </c>
      <c r="J93" s="79" t="str">
        <f>IF(J16="","",J16)</f>
        <v>18. 5. 2020</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E19</f>
        <v xml:space="preserve"> </v>
      </c>
      <c r="G95" s="40"/>
      <c r="H95" s="40"/>
      <c r="I95" s="32" t="s">
        <v>33</v>
      </c>
      <c r="J95" s="36" t="str">
        <f>E25</f>
        <v xml:space="preserve"> </v>
      </c>
      <c r="K95" s="40"/>
      <c r="L95" s="63"/>
      <c r="S95" s="38"/>
      <c r="T95" s="38"/>
      <c r="U95" s="38"/>
      <c r="V95" s="38"/>
      <c r="W95" s="38"/>
      <c r="X95" s="38"/>
      <c r="Y95" s="38"/>
      <c r="Z95" s="38"/>
      <c r="AA95" s="38"/>
      <c r="AB95" s="38"/>
      <c r="AC95" s="38"/>
      <c r="AD95" s="38"/>
      <c r="AE95" s="38"/>
    </row>
    <row r="96" s="2" customFormat="1" ht="15.15" customHeight="1">
      <c r="A96" s="38"/>
      <c r="B96" s="39"/>
      <c r="C96" s="32" t="s">
        <v>31</v>
      </c>
      <c r="D96" s="40"/>
      <c r="E96" s="40"/>
      <c r="F96" s="27" t="str">
        <f>IF(E22="","",E22)</f>
        <v>Vyplň údaj</v>
      </c>
      <c r="G96" s="40"/>
      <c r="H96" s="40"/>
      <c r="I96" s="32" t="s">
        <v>35</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6" t="s">
        <v>119</v>
      </c>
      <c r="D98" s="187"/>
      <c r="E98" s="187"/>
      <c r="F98" s="187"/>
      <c r="G98" s="187"/>
      <c r="H98" s="187"/>
      <c r="I98" s="187"/>
      <c r="J98" s="188" t="s">
        <v>120</v>
      </c>
      <c r="K98" s="187"/>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89" t="s">
        <v>121</v>
      </c>
      <c r="D100" s="40"/>
      <c r="E100" s="40"/>
      <c r="F100" s="40"/>
      <c r="G100" s="40"/>
      <c r="H100" s="40"/>
      <c r="I100" s="40"/>
      <c r="J100" s="110">
        <f>J127</f>
        <v>0</v>
      </c>
      <c r="K100" s="40"/>
      <c r="L100" s="63"/>
      <c r="S100" s="38"/>
      <c r="T100" s="38"/>
      <c r="U100" s="38"/>
      <c r="V100" s="38"/>
      <c r="W100" s="38"/>
      <c r="X100" s="38"/>
      <c r="Y100" s="38"/>
      <c r="Z100" s="38"/>
      <c r="AA100" s="38"/>
      <c r="AB100" s="38"/>
      <c r="AC100" s="38"/>
      <c r="AD100" s="38"/>
      <c r="AE100" s="38"/>
      <c r="AU100" s="17" t="s">
        <v>122</v>
      </c>
    </row>
    <row r="101" s="9" customFormat="1" ht="24.96" customHeight="1">
      <c r="A101" s="9"/>
      <c r="B101" s="190"/>
      <c r="C101" s="191"/>
      <c r="D101" s="192" t="s">
        <v>123</v>
      </c>
      <c r="E101" s="193"/>
      <c r="F101" s="193"/>
      <c r="G101" s="193"/>
      <c r="H101" s="193"/>
      <c r="I101" s="193"/>
      <c r="J101" s="194">
        <f>J128</f>
        <v>0</v>
      </c>
      <c r="K101" s="191"/>
      <c r="L101" s="195"/>
      <c r="S101" s="9"/>
      <c r="T101" s="9"/>
      <c r="U101" s="9"/>
      <c r="V101" s="9"/>
      <c r="W101" s="9"/>
      <c r="X101" s="9"/>
      <c r="Y101" s="9"/>
      <c r="Z101" s="9"/>
      <c r="AA101" s="9"/>
      <c r="AB101" s="9"/>
      <c r="AC101" s="9"/>
      <c r="AD101" s="9"/>
      <c r="AE101" s="9"/>
    </row>
    <row r="102" s="10" customFormat="1" ht="19.92" customHeight="1">
      <c r="A102" s="10"/>
      <c r="B102" s="196"/>
      <c r="C102" s="132"/>
      <c r="D102" s="197" t="s">
        <v>695</v>
      </c>
      <c r="E102" s="198"/>
      <c r="F102" s="198"/>
      <c r="G102" s="198"/>
      <c r="H102" s="198"/>
      <c r="I102" s="198"/>
      <c r="J102" s="199">
        <f>J129</f>
        <v>0</v>
      </c>
      <c r="K102" s="132"/>
      <c r="L102" s="200"/>
      <c r="S102" s="10"/>
      <c r="T102" s="10"/>
      <c r="U102" s="10"/>
      <c r="V102" s="10"/>
      <c r="W102" s="10"/>
      <c r="X102" s="10"/>
      <c r="Y102" s="10"/>
      <c r="Z102" s="10"/>
      <c r="AA102" s="10"/>
      <c r="AB102" s="10"/>
      <c r="AC102" s="10"/>
      <c r="AD102" s="10"/>
      <c r="AE102" s="10"/>
    </row>
    <row r="103" s="9" customFormat="1" ht="24.96" customHeight="1">
      <c r="A103" s="9"/>
      <c r="B103" s="190"/>
      <c r="C103" s="191"/>
      <c r="D103" s="192" t="s">
        <v>696</v>
      </c>
      <c r="E103" s="193"/>
      <c r="F103" s="193"/>
      <c r="G103" s="193"/>
      <c r="H103" s="193"/>
      <c r="I103" s="193"/>
      <c r="J103" s="194">
        <f>J218</f>
        <v>0</v>
      </c>
      <c r="K103" s="191"/>
      <c r="L103" s="195"/>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135</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4" t="str">
        <f>E7</f>
        <v>Oprava mostů v žst. Most n. n.</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112</v>
      </c>
      <c r="D114" s="22"/>
      <c r="E114" s="22"/>
      <c r="F114" s="22"/>
      <c r="G114" s="22"/>
      <c r="H114" s="22"/>
      <c r="I114" s="22"/>
      <c r="J114" s="22"/>
      <c r="K114" s="22"/>
      <c r="L114" s="20"/>
    </row>
    <row r="115" s="1" customFormat="1" ht="16.5" customHeight="1">
      <c r="B115" s="21"/>
      <c r="C115" s="22"/>
      <c r="D115" s="22"/>
      <c r="E115" s="184" t="s">
        <v>113</v>
      </c>
      <c r="F115" s="22"/>
      <c r="G115" s="22"/>
      <c r="H115" s="22"/>
      <c r="I115" s="22"/>
      <c r="J115" s="22"/>
      <c r="K115" s="22"/>
      <c r="L115" s="20"/>
    </row>
    <row r="116" s="1" customFormat="1" ht="12" customHeight="1">
      <c r="B116" s="21"/>
      <c r="C116" s="32" t="s">
        <v>114</v>
      </c>
      <c r="D116" s="22"/>
      <c r="E116" s="22"/>
      <c r="F116" s="22"/>
      <c r="G116" s="22"/>
      <c r="H116" s="22"/>
      <c r="I116" s="22"/>
      <c r="J116" s="22"/>
      <c r="K116" s="22"/>
      <c r="L116" s="20"/>
    </row>
    <row r="117" s="2" customFormat="1" ht="16.5" customHeight="1">
      <c r="A117" s="38"/>
      <c r="B117" s="39"/>
      <c r="C117" s="40"/>
      <c r="D117" s="40"/>
      <c r="E117" s="185" t="s">
        <v>115</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116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E13</f>
        <v>003 - km 3,417 - svršek ČD Cargo</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22</v>
      </c>
      <c r="D121" s="40"/>
      <c r="E121" s="40"/>
      <c r="F121" s="27" t="str">
        <f>F16</f>
        <v xml:space="preserve"> </v>
      </c>
      <c r="G121" s="40"/>
      <c r="H121" s="40"/>
      <c r="I121" s="32" t="s">
        <v>24</v>
      </c>
      <c r="J121" s="79" t="str">
        <f>IF(J16="","",J16)</f>
        <v>18. 5. 2020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E19</f>
        <v xml:space="preserve"> </v>
      </c>
      <c r="G123" s="40"/>
      <c r="H123" s="40"/>
      <c r="I123" s="32" t="s">
        <v>33</v>
      </c>
      <c r="J123" s="36" t="str">
        <f>E25</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31</v>
      </c>
      <c r="D124" s="40"/>
      <c r="E124" s="40"/>
      <c r="F124" s="27" t="str">
        <f>IF(E22="","",E22)</f>
        <v>Vyplň údaj</v>
      </c>
      <c r="G124" s="40"/>
      <c r="H124" s="40"/>
      <c r="I124" s="32" t="s">
        <v>35</v>
      </c>
      <c r="J124" s="36" t="str">
        <f>E28</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201"/>
      <c r="B126" s="202"/>
      <c r="C126" s="203" t="s">
        <v>136</v>
      </c>
      <c r="D126" s="204" t="s">
        <v>62</v>
      </c>
      <c r="E126" s="204" t="s">
        <v>58</v>
      </c>
      <c r="F126" s="204" t="s">
        <v>59</v>
      </c>
      <c r="G126" s="204" t="s">
        <v>137</v>
      </c>
      <c r="H126" s="204" t="s">
        <v>138</v>
      </c>
      <c r="I126" s="204" t="s">
        <v>139</v>
      </c>
      <c r="J126" s="204" t="s">
        <v>120</v>
      </c>
      <c r="K126" s="205" t="s">
        <v>140</v>
      </c>
      <c r="L126" s="206"/>
      <c r="M126" s="100" t="s">
        <v>1</v>
      </c>
      <c r="N126" s="101" t="s">
        <v>41</v>
      </c>
      <c r="O126" s="101" t="s">
        <v>141</v>
      </c>
      <c r="P126" s="101" t="s">
        <v>142</v>
      </c>
      <c r="Q126" s="101" t="s">
        <v>143</v>
      </c>
      <c r="R126" s="101" t="s">
        <v>144</v>
      </c>
      <c r="S126" s="101" t="s">
        <v>145</v>
      </c>
      <c r="T126" s="102" t="s">
        <v>146</v>
      </c>
      <c r="U126" s="201"/>
      <c r="V126" s="201"/>
      <c r="W126" s="201"/>
      <c r="X126" s="201"/>
      <c r="Y126" s="201"/>
      <c r="Z126" s="201"/>
      <c r="AA126" s="201"/>
      <c r="AB126" s="201"/>
      <c r="AC126" s="201"/>
      <c r="AD126" s="201"/>
      <c r="AE126" s="201"/>
    </row>
    <row r="127" s="2" customFormat="1" ht="22.8" customHeight="1">
      <c r="A127" s="38"/>
      <c r="B127" s="39"/>
      <c r="C127" s="107" t="s">
        <v>147</v>
      </c>
      <c r="D127" s="40"/>
      <c r="E127" s="40"/>
      <c r="F127" s="40"/>
      <c r="G127" s="40"/>
      <c r="H127" s="40"/>
      <c r="I127" s="40"/>
      <c r="J127" s="207">
        <f>BK127</f>
        <v>0</v>
      </c>
      <c r="K127" s="40"/>
      <c r="L127" s="44"/>
      <c r="M127" s="103"/>
      <c r="N127" s="208"/>
      <c r="O127" s="104"/>
      <c r="P127" s="209">
        <f>P128+P218</f>
        <v>0</v>
      </c>
      <c r="Q127" s="104"/>
      <c r="R127" s="209">
        <f>R128+R218</f>
        <v>90.314999999999998</v>
      </c>
      <c r="S127" s="104"/>
      <c r="T127" s="210">
        <f>T128+T218</f>
        <v>0</v>
      </c>
      <c r="U127" s="38"/>
      <c r="V127" s="38"/>
      <c r="W127" s="38"/>
      <c r="X127" s="38"/>
      <c r="Y127" s="38"/>
      <c r="Z127" s="38"/>
      <c r="AA127" s="38"/>
      <c r="AB127" s="38"/>
      <c r="AC127" s="38"/>
      <c r="AD127" s="38"/>
      <c r="AE127" s="38"/>
      <c r="AT127" s="17" t="s">
        <v>76</v>
      </c>
      <c r="AU127" s="17" t="s">
        <v>122</v>
      </c>
      <c r="BK127" s="211">
        <f>BK128+BK218</f>
        <v>0</v>
      </c>
    </row>
    <row r="128" s="12" customFormat="1" ht="25.92" customHeight="1">
      <c r="A128" s="12"/>
      <c r="B128" s="212"/>
      <c r="C128" s="213"/>
      <c r="D128" s="214" t="s">
        <v>76</v>
      </c>
      <c r="E128" s="215" t="s">
        <v>148</v>
      </c>
      <c r="F128" s="215" t="s">
        <v>149</v>
      </c>
      <c r="G128" s="213"/>
      <c r="H128" s="213"/>
      <c r="I128" s="216"/>
      <c r="J128" s="217">
        <f>BK128</f>
        <v>0</v>
      </c>
      <c r="K128" s="213"/>
      <c r="L128" s="218"/>
      <c r="M128" s="219"/>
      <c r="N128" s="220"/>
      <c r="O128" s="220"/>
      <c r="P128" s="221">
        <f>P129</f>
        <v>0</v>
      </c>
      <c r="Q128" s="220"/>
      <c r="R128" s="221">
        <f>R129</f>
        <v>90.314999999999998</v>
      </c>
      <c r="S128" s="220"/>
      <c r="T128" s="222">
        <f>T129</f>
        <v>0</v>
      </c>
      <c r="U128" s="12"/>
      <c r="V128" s="12"/>
      <c r="W128" s="12"/>
      <c r="X128" s="12"/>
      <c r="Y128" s="12"/>
      <c r="Z128" s="12"/>
      <c r="AA128" s="12"/>
      <c r="AB128" s="12"/>
      <c r="AC128" s="12"/>
      <c r="AD128" s="12"/>
      <c r="AE128" s="12"/>
      <c r="AR128" s="223" t="s">
        <v>21</v>
      </c>
      <c r="AT128" s="224" t="s">
        <v>76</v>
      </c>
      <c r="AU128" s="224" t="s">
        <v>77</v>
      </c>
      <c r="AY128" s="223" t="s">
        <v>150</v>
      </c>
      <c r="BK128" s="225">
        <f>BK129</f>
        <v>0</v>
      </c>
    </row>
    <row r="129" s="12" customFormat="1" ht="22.8" customHeight="1">
      <c r="A129" s="12"/>
      <c r="B129" s="212"/>
      <c r="C129" s="213"/>
      <c r="D129" s="214" t="s">
        <v>76</v>
      </c>
      <c r="E129" s="226" t="s">
        <v>189</v>
      </c>
      <c r="F129" s="226" t="s">
        <v>698</v>
      </c>
      <c r="G129" s="213"/>
      <c r="H129" s="213"/>
      <c r="I129" s="216"/>
      <c r="J129" s="227">
        <f>BK129</f>
        <v>0</v>
      </c>
      <c r="K129" s="213"/>
      <c r="L129" s="218"/>
      <c r="M129" s="219"/>
      <c r="N129" s="220"/>
      <c r="O129" s="220"/>
      <c r="P129" s="221">
        <f>SUM(P130:P217)</f>
        <v>0</v>
      </c>
      <c r="Q129" s="220"/>
      <c r="R129" s="221">
        <f>SUM(R130:R217)</f>
        <v>90.314999999999998</v>
      </c>
      <c r="S129" s="220"/>
      <c r="T129" s="222">
        <f>SUM(T130:T217)</f>
        <v>0</v>
      </c>
      <c r="U129" s="12"/>
      <c r="V129" s="12"/>
      <c r="W129" s="12"/>
      <c r="X129" s="12"/>
      <c r="Y129" s="12"/>
      <c r="Z129" s="12"/>
      <c r="AA129" s="12"/>
      <c r="AB129" s="12"/>
      <c r="AC129" s="12"/>
      <c r="AD129" s="12"/>
      <c r="AE129" s="12"/>
      <c r="AR129" s="223" t="s">
        <v>21</v>
      </c>
      <c r="AT129" s="224" t="s">
        <v>76</v>
      </c>
      <c r="AU129" s="224" t="s">
        <v>21</v>
      </c>
      <c r="AY129" s="223" t="s">
        <v>150</v>
      </c>
      <c r="BK129" s="225">
        <f>SUM(BK130:BK217)</f>
        <v>0</v>
      </c>
    </row>
    <row r="130" s="2" customFormat="1" ht="24.15" customHeight="1">
      <c r="A130" s="38"/>
      <c r="B130" s="39"/>
      <c r="C130" s="228" t="s">
        <v>21</v>
      </c>
      <c r="D130" s="228" t="s">
        <v>152</v>
      </c>
      <c r="E130" s="229" t="s">
        <v>699</v>
      </c>
      <c r="F130" s="230" t="s">
        <v>700</v>
      </c>
      <c r="G130" s="231" t="s">
        <v>155</v>
      </c>
      <c r="H130" s="232">
        <v>46</v>
      </c>
      <c r="I130" s="233"/>
      <c r="J130" s="234">
        <f>ROUND(I130*H130,2)</f>
        <v>0</v>
      </c>
      <c r="K130" s="230" t="s">
        <v>701</v>
      </c>
      <c r="L130" s="44"/>
      <c r="M130" s="235" t="s">
        <v>1</v>
      </c>
      <c r="N130" s="236" t="s">
        <v>42</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157</v>
      </c>
      <c r="AT130" s="239" t="s">
        <v>152</v>
      </c>
      <c r="AU130" s="239" t="s">
        <v>85</v>
      </c>
      <c r="AY130" s="17" t="s">
        <v>150</v>
      </c>
      <c r="BE130" s="240">
        <f>IF(N130="základní",J130,0)</f>
        <v>0</v>
      </c>
      <c r="BF130" s="240">
        <f>IF(N130="snížená",J130,0)</f>
        <v>0</v>
      </c>
      <c r="BG130" s="240">
        <f>IF(N130="zákl. přenesená",J130,0)</f>
        <v>0</v>
      </c>
      <c r="BH130" s="240">
        <f>IF(N130="sníž. přenesená",J130,0)</f>
        <v>0</v>
      </c>
      <c r="BI130" s="240">
        <f>IF(N130="nulová",J130,0)</f>
        <v>0</v>
      </c>
      <c r="BJ130" s="17" t="s">
        <v>21</v>
      </c>
      <c r="BK130" s="240">
        <f>ROUND(I130*H130,2)</f>
        <v>0</v>
      </c>
      <c r="BL130" s="17" t="s">
        <v>157</v>
      </c>
      <c r="BM130" s="239" t="s">
        <v>861</v>
      </c>
    </row>
    <row r="131" s="2" customFormat="1">
      <c r="A131" s="38"/>
      <c r="B131" s="39"/>
      <c r="C131" s="40"/>
      <c r="D131" s="241" t="s">
        <v>159</v>
      </c>
      <c r="E131" s="40"/>
      <c r="F131" s="242" t="s">
        <v>703</v>
      </c>
      <c r="G131" s="40"/>
      <c r="H131" s="40"/>
      <c r="I131" s="243"/>
      <c r="J131" s="40"/>
      <c r="K131" s="40"/>
      <c r="L131" s="44"/>
      <c r="M131" s="244"/>
      <c r="N131" s="245"/>
      <c r="O131" s="91"/>
      <c r="P131" s="91"/>
      <c r="Q131" s="91"/>
      <c r="R131" s="91"/>
      <c r="S131" s="91"/>
      <c r="T131" s="92"/>
      <c r="U131" s="38"/>
      <c r="V131" s="38"/>
      <c r="W131" s="38"/>
      <c r="X131" s="38"/>
      <c r="Y131" s="38"/>
      <c r="Z131" s="38"/>
      <c r="AA131" s="38"/>
      <c r="AB131" s="38"/>
      <c r="AC131" s="38"/>
      <c r="AD131" s="38"/>
      <c r="AE131" s="38"/>
      <c r="AT131" s="17" t="s">
        <v>159</v>
      </c>
      <c r="AU131" s="17" t="s">
        <v>85</v>
      </c>
    </row>
    <row r="132" s="2" customFormat="1">
      <c r="A132" s="38"/>
      <c r="B132" s="39"/>
      <c r="C132" s="40"/>
      <c r="D132" s="241" t="s">
        <v>161</v>
      </c>
      <c r="E132" s="40"/>
      <c r="F132" s="246" t="s">
        <v>704</v>
      </c>
      <c r="G132" s="40"/>
      <c r="H132" s="40"/>
      <c r="I132" s="243"/>
      <c r="J132" s="40"/>
      <c r="K132" s="40"/>
      <c r="L132" s="44"/>
      <c r="M132" s="244"/>
      <c r="N132" s="245"/>
      <c r="O132" s="91"/>
      <c r="P132" s="91"/>
      <c r="Q132" s="91"/>
      <c r="R132" s="91"/>
      <c r="S132" s="91"/>
      <c r="T132" s="92"/>
      <c r="U132" s="38"/>
      <c r="V132" s="38"/>
      <c r="W132" s="38"/>
      <c r="X132" s="38"/>
      <c r="Y132" s="38"/>
      <c r="Z132" s="38"/>
      <c r="AA132" s="38"/>
      <c r="AB132" s="38"/>
      <c r="AC132" s="38"/>
      <c r="AD132" s="38"/>
      <c r="AE132" s="38"/>
      <c r="AT132" s="17" t="s">
        <v>161</v>
      </c>
      <c r="AU132" s="17" t="s">
        <v>85</v>
      </c>
    </row>
    <row r="133" s="2" customFormat="1">
      <c r="A133" s="38"/>
      <c r="B133" s="39"/>
      <c r="C133" s="40"/>
      <c r="D133" s="241" t="s">
        <v>177</v>
      </c>
      <c r="E133" s="40"/>
      <c r="F133" s="246" t="s">
        <v>862</v>
      </c>
      <c r="G133" s="40"/>
      <c r="H133" s="40"/>
      <c r="I133" s="243"/>
      <c r="J133" s="40"/>
      <c r="K133" s="40"/>
      <c r="L133" s="44"/>
      <c r="M133" s="244"/>
      <c r="N133" s="245"/>
      <c r="O133" s="91"/>
      <c r="P133" s="91"/>
      <c r="Q133" s="91"/>
      <c r="R133" s="91"/>
      <c r="S133" s="91"/>
      <c r="T133" s="92"/>
      <c r="U133" s="38"/>
      <c r="V133" s="38"/>
      <c r="W133" s="38"/>
      <c r="X133" s="38"/>
      <c r="Y133" s="38"/>
      <c r="Z133" s="38"/>
      <c r="AA133" s="38"/>
      <c r="AB133" s="38"/>
      <c r="AC133" s="38"/>
      <c r="AD133" s="38"/>
      <c r="AE133" s="38"/>
      <c r="AT133" s="17" t="s">
        <v>177</v>
      </c>
      <c r="AU133" s="17" t="s">
        <v>85</v>
      </c>
    </row>
    <row r="134" s="13" customFormat="1">
      <c r="A134" s="13"/>
      <c r="B134" s="247"/>
      <c r="C134" s="248"/>
      <c r="D134" s="241" t="s">
        <v>169</v>
      </c>
      <c r="E134" s="249" t="s">
        <v>1</v>
      </c>
      <c r="F134" s="250" t="s">
        <v>863</v>
      </c>
      <c r="G134" s="248"/>
      <c r="H134" s="251">
        <v>46</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169</v>
      </c>
      <c r="AU134" s="257" t="s">
        <v>85</v>
      </c>
      <c r="AV134" s="13" t="s">
        <v>85</v>
      </c>
      <c r="AW134" s="13" t="s">
        <v>34</v>
      </c>
      <c r="AX134" s="13" t="s">
        <v>21</v>
      </c>
      <c r="AY134" s="257" t="s">
        <v>150</v>
      </c>
    </row>
    <row r="135" s="2" customFormat="1" ht="24.15" customHeight="1">
      <c r="A135" s="38"/>
      <c r="B135" s="39"/>
      <c r="C135" s="228" t="s">
        <v>85</v>
      </c>
      <c r="D135" s="228" t="s">
        <v>152</v>
      </c>
      <c r="E135" s="229" t="s">
        <v>707</v>
      </c>
      <c r="F135" s="230" t="s">
        <v>708</v>
      </c>
      <c r="G135" s="231" t="s">
        <v>165</v>
      </c>
      <c r="H135" s="232">
        <v>4.5999999999999996</v>
      </c>
      <c r="I135" s="233"/>
      <c r="J135" s="234">
        <f>ROUND(I135*H135,2)</f>
        <v>0</v>
      </c>
      <c r="K135" s="230" t="s">
        <v>701</v>
      </c>
      <c r="L135" s="44"/>
      <c r="M135" s="235" t="s">
        <v>1</v>
      </c>
      <c r="N135" s="236" t="s">
        <v>42</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157</v>
      </c>
      <c r="AT135" s="239" t="s">
        <v>152</v>
      </c>
      <c r="AU135" s="239" t="s">
        <v>85</v>
      </c>
      <c r="AY135" s="17" t="s">
        <v>150</v>
      </c>
      <c r="BE135" s="240">
        <f>IF(N135="základní",J135,0)</f>
        <v>0</v>
      </c>
      <c r="BF135" s="240">
        <f>IF(N135="snížená",J135,0)</f>
        <v>0</v>
      </c>
      <c r="BG135" s="240">
        <f>IF(N135="zákl. přenesená",J135,0)</f>
        <v>0</v>
      </c>
      <c r="BH135" s="240">
        <f>IF(N135="sníž. přenesená",J135,0)</f>
        <v>0</v>
      </c>
      <c r="BI135" s="240">
        <f>IF(N135="nulová",J135,0)</f>
        <v>0</v>
      </c>
      <c r="BJ135" s="17" t="s">
        <v>21</v>
      </c>
      <c r="BK135" s="240">
        <f>ROUND(I135*H135,2)</f>
        <v>0</v>
      </c>
      <c r="BL135" s="17" t="s">
        <v>157</v>
      </c>
      <c r="BM135" s="239" t="s">
        <v>864</v>
      </c>
    </row>
    <row r="136" s="2" customFormat="1">
      <c r="A136" s="38"/>
      <c r="B136" s="39"/>
      <c r="C136" s="40"/>
      <c r="D136" s="241" t="s">
        <v>159</v>
      </c>
      <c r="E136" s="40"/>
      <c r="F136" s="242" t="s">
        <v>710</v>
      </c>
      <c r="G136" s="40"/>
      <c r="H136" s="40"/>
      <c r="I136" s="243"/>
      <c r="J136" s="40"/>
      <c r="K136" s="40"/>
      <c r="L136" s="44"/>
      <c r="M136" s="244"/>
      <c r="N136" s="245"/>
      <c r="O136" s="91"/>
      <c r="P136" s="91"/>
      <c r="Q136" s="91"/>
      <c r="R136" s="91"/>
      <c r="S136" s="91"/>
      <c r="T136" s="92"/>
      <c r="U136" s="38"/>
      <c r="V136" s="38"/>
      <c r="W136" s="38"/>
      <c r="X136" s="38"/>
      <c r="Y136" s="38"/>
      <c r="Z136" s="38"/>
      <c r="AA136" s="38"/>
      <c r="AB136" s="38"/>
      <c r="AC136" s="38"/>
      <c r="AD136" s="38"/>
      <c r="AE136" s="38"/>
      <c r="AT136" s="17" t="s">
        <v>159</v>
      </c>
      <c r="AU136" s="17" t="s">
        <v>85</v>
      </c>
    </row>
    <row r="137" s="2" customFormat="1">
      <c r="A137" s="38"/>
      <c r="B137" s="39"/>
      <c r="C137" s="40"/>
      <c r="D137" s="241" t="s">
        <v>161</v>
      </c>
      <c r="E137" s="40"/>
      <c r="F137" s="246" t="s">
        <v>711</v>
      </c>
      <c r="G137" s="40"/>
      <c r="H137" s="40"/>
      <c r="I137" s="243"/>
      <c r="J137" s="40"/>
      <c r="K137" s="40"/>
      <c r="L137" s="44"/>
      <c r="M137" s="244"/>
      <c r="N137" s="245"/>
      <c r="O137" s="91"/>
      <c r="P137" s="91"/>
      <c r="Q137" s="91"/>
      <c r="R137" s="91"/>
      <c r="S137" s="91"/>
      <c r="T137" s="92"/>
      <c r="U137" s="38"/>
      <c r="V137" s="38"/>
      <c r="W137" s="38"/>
      <c r="X137" s="38"/>
      <c r="Y137" s="38"/>
      <c r="Z137" s="38"/>
      <c r="AA137" s="38"/>
      <c r="AB137" s="38"/>
      <c r="AC137" s="38"/>
      <c r="AD137" s="38"/>
      <c r="AE137" s="38"/>
      <c r="AT137" s="17" t="s">
        <v>161</v>
      </c>
      <c r="AU137" s="17" t="s">
        <v>85</v>
      </c>
    </row>
    <row r="138" s="13" customFormat="1">
      <c r="A138" s="13"/>
      <c r="B138" s="247"/>
      <c r="C138" s="248"/>
      <c r="D138" s="241" t="s">
        <v>169</v>
      </c>
      <c r="E138" s="249" t="s">
        <v>1</v>
      </c>
      <c r="F138" s="250" t="s">
        <v>865</v>
      </c>
      <c r="G138" s="248"/>
      <c r="H138" s="251">
        <v>4.5999999999999996</v>
      </c>
      <c r="I138" s="252"/>
      <c r="J138" s="248"/>
      <c r="K138" s="248"/>
      <c r="L138" s="253"/>
      <c r="M138" s="254"/>
      <c r="N138" s="255"/>
      <c r="O138" s="255"/>
      <c r="P138" s="255"/>
      <c r="Q138" s="255"/>
      <c r="R138" s="255"/>
      <c r="S138" s="255"/>
      <c r="T138" s="256"/>
      <c r="U138" s="13"/>
      <c r="V138" s="13"/>
      <c r="W138" s="13"/>
      <c r="X138" s="13"/>
      <c r="Y138" s="13"/>
      <c r="Z138" s="13"/>
      <c r="AA138" s="13"/>
      <c r="AB138" s="13"/>
      <c r="AC138" s="13"/>
      <c r="AD138" s="13"/>
      <c r="AE138" s="13"/>
      <c r="AT138" s="257" t="s">
        <v>169</v>
      </c>
      <c r="AU138" s="257" t="s">
        <v>85</v>
      </c>
      <c r="AV138" s="13" t="s">
        <v>85</v>
      </c>
      <c r="AW138" s="13" t="s">
        <v>34</v>
      </c>
      <c r="AX138" s="13" t="s">
        <v>21</v>
      </c>
      <c r="AY138" s="257" t="s">
        <v>150</v>
      </c>
    </row>
    <row r="139" s="2" customFormat="1" ht="24.15" customHeight="1">
      <c r="A139" s="38"/>
      <c r="B139" s="39"/>
      <c r="C139" s="279" t="s">
        <v>91</v>
      </c>
      <c r="D139" s="279" t="s">
        <v>240</v>
      </c>
      <c r="E139" s="280" t="s">
        <v>713</v>
      </c>
      <c r="F139" s="281" t="s">
        <v>714</v>
      </c>
      <c r="G139" s="282" t="s">
        <v>207</v>
      </c>
      <c r="H139" s="283">
        <v>7.3600000000000003</v>
      </c>
      <c r="I139" s="284"/>
      <c r="J139" s="285">
        <f>ROUND(I139*H139,2)</f>
        <v>0</v>
      </c>
      <c r="K139" s="281" t="s">
        <v>701</v>
      </c>
      <c r="L139" s="286"/>
      <c r="M139" s="287" t="s">
        <v>1</v>
      </c>
      <c r="N139" s="288" t="s">
        <v>42</v>
      </c>
      <c r="O139" s="91"/>
      <c r="P139" s="237">
        <f>O139*H139</f>
        <v>0</v>
      </c>
      <c r="Q139" s="237">
        <v>1</v>
      </c>
      <c r="R139" s="237">
        <f>Q139*H139</f>
        <v>7.3600000000000003</v>
      </c>
      <c r="S139" s="237">
        <v>0</v>
      </c>
      <c r="T139" s="238">
        <f>S139*H139</f>
        <v>0</v>
      </c>
      <c r="U139" s="38"/>
      <c r="V139" s="38"/>
      <c r="W139" s="38"/>
      <c r="X139" s="38"/>
      <c r="Y139" s="38"/>
      <c r="Z139" s="38"/>
      <c r="AA139" s="38"/>
      <c r="AB139" s="38"/>
      <c r="AC139" s="38"/>
      <c r="AD139" s="38"/>
      <c r="AE139" s="38"/>
      <c r="AR139" s="239" t="s">
        <v>212</v>
      </c>
      <c r="AT139" s="239" t="s">
        <v>240</v>
      </c>
      <c r="AU139" s="239" t="s">
        <v>85</v>
      </c>
      <c r="AY139" s="17" t="s">
        <v>150</v>
      </c>
      <c r="BE139" s="240">
        <f>IF(N139="základní",J139,0)</f>
        <v>0</v>
      </c>
      <c r="BF139" s="240">
        <f>IF(N139="snížená",J139,0)</f>
        <v>0</v>
      </c>
      <c r="BG139" s="240">
        <f>IF(N139="zákl. přenesená",J139,0)</f>
        <v>0</v>
      </c>
      <c r="BH139" s="240">
        <f>IF(N139="sníž. přenesená",J139,0)</f>
        <v>0</v>
      </c>
      <c r="BI139" s="240">
        <f>IF(N139="nulová",J139,0)</f>
        <v>0</v>
      </c>
      <c r="BJ139" s="17" t="s">
        <v>21</v>
      </c>
      <c r="BK139" s="240">
        <f>ROUND(I139*H139,2)</f>
        <v>0</v>
      </c>
      <c r="BL139" s="17" t="s">
        <v>157</v>
      </c>
      <c r="BM139" s="239" t="s">
        <v>866</v>
      </c>
    </row>
    <row r="140" s="2" customFormat="1">
      <c r="A140" s="38"/>
      <c r="B140" s="39"/>
      <c r="C140" s="40"/>
      <c r="D140" s="241" t="s">
        <v>159</v>
      </c>
      <c r="E140" s="40"/>
      <c r="F140" s="242" t="s">
        <v>714</v>
      </c>
      <c r="G140" s="40"/>
      <c r="H140" s="40"/>
      <c r="I140" s="243"/>
      <c r="J140" s="40"/>
      <c r="K140" s="40"/>
      <c r="L140" s="44"/>
      <c r="M140" s="244"/>
      <c r="N140" s="245"/>
      <c r="O140" s="91"/>
      <c r="P140" s="91"/>
      <c r="Q140" s="91"/>
      <c r="R140" s="91"/>
      <c r="S140" s="91"/>
      <c r="T140" s="92"/>
      <c r="U140" s="38"/>
      <c r="V140" s="38"/>
      <c r="W140" s="38"/>
      <c r="X140" s="38"/>
      <c r="Y140" s="38"/>
      <c r="Z140" s="38"/>
      <c r="AA140" s="38"/>
      <c r="AB140" s="38"/>
      <c r="AC140" s="38"/>
      <c r="AD140" s="38"/>
      <c r="AE140" s="38"/>
      <c r="AT140" s="17" t="s">
        <v>159</v>
      </c>
      <c r="AU140" s="17" t="s">
        <v>85</v>
      </c>
    </row>
    <row r="141" s="13" customFormat="1">
      <c r="A141" s="13"/>
      <c r="B141" s="247"/>
      <c r="C141" s="248"/>
      <c r="D141" s="241" t="s">
        <v>169</v>
      </c>
      <c r="E141" s="249" t="s">
        <v>1</v>
      </c>
      <c r="F141" s="250" t="s">
        <v>867</v>
      </c>
      <c r="G141" s="248"/>
      <c r="H141" s="251">
        <v>7.3600000000000003</v>
      </c>
      <c r="I141" s="252"/>
      <c r="J141" s="248"/>
      <c r="K141" s="248"/>
      <c r="L141" s="253"/>
      <c r="M141" s="254"/>
      <c r="N141" s="255"/>
      <c r="O141" s="255"/>
      <c r="P141" s="255"/>
      <c r="Q141" s="255"/>
      <c r="R141" s="255"/>
      <c r="S141" s="255"/>
      <c r="T141" s="256"/>
      <c r="U141" s="13"/>
      <c r="V141" s="13"/>
      <c r="W141" s="13"/>
      <c r="X141" s="13"/>
      <c r="Y141" s="13"/>
      <c r="Z141" s="13"/>
      <c r="AA141" s="13"/>
      <c r="AB141" s="13"/>
      <c r="AC141" s="13"/>
      <c r="AD141" s="13"/>
      <c r="AE141" s="13"/>
      <c r="AT141" s="257" t="s">
        <v>169</v>
      </c>
      <c r="AU141" s="257" t="s">
        <v>85</v>
      </c>
      <c r="AV141" s="13" t="s">
        <v>85</v>
      </c>
      <c r="AW141" s="13" t="s">
        <v>34</v>
      </c>
      <c r="AX141" s="13" t="s">
        <v>21</v>
      </c>
      <c r="AY141" s="257" t="s">
        <v>150</v>
      </c>
    </row>
    <row r="142" s="2" customFormat="1" ht="24.15" customHeight="1">
      <c r="A142" s="38"/>
      <c r="B142" s="39"/>
      <c r="C142" s="228" t="s">
        <v>157</v>
      </c>
      <c r="D142" s="228" t="s">
        <v>152</v>
      </c>
      <c r="E142" s="229" t="s">
        <v>868</v>
      </c>
      <c r="F142" s="230" t="s">
        <v>869</v>
      </c>
      <c r="G142" s="231" t="s">
        <v>165</v>
      </c>
      <c r="H142" s="232">
        <v>51.75</v>
      </c>
      <c r="I142" s="233"/>
      <c r="J142" s="234">
        <f>ROUND(I142*H142,2)</f>
        <v>0</v>
      </c>
      <c r="K142" s="230" t="s">
        <v>701</v>
      </c>
      <c r="L142" s="44"/>
      <c r="M142" s="235" t="s">
        <v>1</v>
      </c>
      <c r="N142" s="236" t="s">
        <v>42</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157</v>
      </c>
      <c r="AT142" s="239" t="s">
        <v>152</v>
      </c>
      <c r="AU142" s="239" t="s">
        <v>85</v>
      </c>
      <c r="AY142" s="17" t="s">
        <v>150</v>
      </c>
      <c r="BE142" s="240">
        <f>IF(N142="základní",J142,0)</f>
        <v>0</v>
      </c>
      <c r="BF142" s="240">
        <f>IF(N142="snížená",J142,0)</f>
        <v>0</v>
      </c>
      <c r="BG142" s="240">
        <f>IF(N142="zákl. přenesená",J142,0)</f>
        <v>0</v>
      </c>
      <c r="BH142" s="240">
        <f>IF(N142="sníž. přenesená",J142,0)</f>
        <v>0</v>
      </c>
      <c r="BI142" s="240">
        <f>IF(N142="nulová",J142,0)</f>
        <v>0</v>
      </c>
      <c r="BJ142" s="17" t="s">
        <v>21</v>
      </c>
      <c r="BK142" s="240">
        <f>ROUND(I142*H142,2)</f>
        <v>0</v>
      </c>
      <c r="BL142" s="17" t="s">
        <v>157</v>
      </c>
      <c r="BM142" s="239" t="s">
        <v>870</v>
      </c>
    </row>
    <row r="143" s="2" customFormat="1">
      <c r="A143" s="38"/>
      <c r="B143" s="39"/>
      <c r="C143" s="40"/>
      <c r="D143" s="241" t="s">
        <v>159</v>
      </c>
      <c r="E143" s="40"/>
      <c r="F143" s="242" t="s">
        <v>871</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159</v>
      </c>
      <c r="AU143" s="17" t="s">
        <v>85</v>
      </c>
    </row>
    <row r="144" s="2" customFormat="1">
      <c r="A144" s="38"/>
      <c r="B144" s="39"/>
      <c r="C144" s="40"/>
      <c r="D144" s="241" t="s">
        <v>161</v>
      </c>
      <c r="E144" s="40"/>
      <c r="F144" s="246" t="s">
        <v>721</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161</v>
      </c>
      <c r="AU144" s="17" t="s">
        <v>85</v>
      </c>
    </row>
    <row r="145" s="2" customFormat="1">
      <c r="A145" s="38"/>
      <c r="B145" s="39"/>
      <c r="C145" s="40"/>
      <c r="D145" s="241" t="s">
        <v>177</v>
      </c>
      <c r="E145" s="40"/>
      <c r="F145" s="246" t="s">
        <v>862</v>
      </c>
      <c r="G145" s="40"/>
      <c r="H145" s="40"/>
      <c r="I145" s="243"/>
      <c r="J145" s="40"/>
      <c r="K145" s="40"/>
      <c r="L145" s="44"/>
      <c r="M145" s="244"/>
      <c r="N145" s="245"/>
      <c r="O145" s="91"/>
      <c r="P145" s="91"/>
      <c r="Q145" s="91"/>
      <c r="R145" s="91"/>
      <c r="S145" s="91"/>
      <c r="T145" s="92"/>
      <c r="U145" s="38"/>
      <c r="V145" s="38"/>
      <c r="W145" s="38"/>
      <c r="X145" s="38"/>
      <c r="Y145" s="38"/>
      <c r="Z145" s="38"/>
      <c r="AA145" s="38"/>
      <c r="AB145" s="38"/>
      <c r="AC145" s="38"/>
      <c r="AD145" s="38"/>
      <c r="AE145" s="38"/>
      <c r="AT145" s="17" t="s">
        <v>177</v>
      </c>
      <c r="AU145" s="17" t="s">
        <v>85</v>
      </c>
    </row>
    <row r="146" s="13" customFormat="1">
      <c r="A146" s="13"/>
      <c r="B146" s="247"/>
      <c r="C146" s="248"/>
      <c r="D146" s="241" t="s">
        <v>169</v>
      </c>
      <c r="E146" s="249" t="s">
        <v>1</v>
      </c>
      <c r="F146" s="250" t="s">
        <v>872</v>
      </c>
      <c r="G146" s="248"/>
      <c r="H146" s="251">
        <v>51.75</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169</v>
      </c>
      <c r="AU146" s="257" t="s">
        <v>85</v>
      </c>
      <c r="AV146" s="13" t="s">
        <v>85</v>
      </c>
      <c r="AW146" s="13" t="s">
        <v>34</v>
      </c>
      <c r="AX146" s="13" t="s">
        <v>21</v>
      </c>
      <c r="AY146" s="257" t="s">
        <v>150</v>
      </c>
    </row>
    <row r="147" s="2" customFormat="1" ht="24.15" customHeight="1">
      <c r="A147" s="38"/>
      <c r="B147" s="39"/>
      <c r="C147" s="228" t="s">
        <v>189</v>
      </c>
      <c r="D147" s="228" t="s">
        <v>152</v>
      </c>
      <c r="E147" s="229" t="s">
        <v>873</v>
      </c>
      <c r="F147" s="230" t="s">
        <v>874</v>
      </c>
      <c r="G147" s="231" t="s">
        <v>165</v>
      </c>
      <c r="H147" s="232">
        <v>51.75</v>
      </c>
      <c r="I147" s="233"/>
      <c r="J147" s="234">
        <f>ROUND(I147*H147,2)</f>
        <v>0</v>
      </c>
      <c r="K147" s="230" t="s">
        <v>701</v>
      </c>
      <c r="L147" s="44"/>
      <c r="M147" s="235" t="s">
        <v>1</v>
      </c>
      <c r="N147" s="236" t="s">
        <v>42</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157</v>
      </c>
      <c r="AT147" s="239" t="s">
        <v>152</v>
      </c>
      <c r="AU147" s="239" t="s">
        <v>85</v>
      </c>
      <c r="AY147" s="17" t="s">
        <v>150</v>
      </c>
      <c r="BE147" s="240">
        <f>IF(N147="základní",J147,0)</f>
        <v>0</v>
      </c>
      <c r="BF147" s="240">
        <f>IF(N147="snížená",J147,0)</f>
        <v>0</v>
      </c>
      <c r="BG147" s="240">
        <f>IF(N147="zákl. přenesená",J147,0)</f>
        <v>0</v>
      </c>
      <c r="BH147" s="240">
        <f>IF(N147="sníž. přenesená",J147,0)</f>
        <v>0</v>
      </c>
      <c r="BI147" s="240">
        <f>IF(N147="nulová",J147,0)</f>
        <v>0</v>
      </c>
      <c r="BJ147" s="17" t="s">
        <v>21</v>
      </c>
      <c r="BK147" s="240">
        <f>ROUND(I147*H147,2)</f>
        <v>0</v>
      </c>
      <c r="BL147" s="17" t="s">
        <v>157</v>
      </c>
      <c r="BM147" s="239" t="s">
        <v>875</v>
      </c>
    </row>
    <row r="148" s="2" customFormat="1">
      <c r="A148" s="38"/>
      <c r="B148" s="39"/>
      <c r="C148" s="40"/>
      <c r="D148" s="241" t="s">
        <v>159</v>
      </c>
      <c r="E148" s="40"/>
      <c r="F148" s="242" t="s">
        <v>876</v>
      </c>
      <c r="G148" s="40"/>
      <c r="H148" s="40"/>
      <c r="I148" s="243"/>
      <c r="J148" s="40"/>
      <c r="K148" s="40"/>
      <c r="L148" s="44"/>
      <c r="M148" s="244"/>
      <c r="N148" s="245"/>
      <c r="O148" s="91"/>
      <c r="P148" s="91"/>
      <c r="Q148" s="91"/>
      <c r="R148" s="91"/>
      <c r="S148" s="91"/>
      <c r="T148" s="92"/>
      <c r="U148" s="38"/>
      <c r="V148" s="38"/>
      <c r="W148" s="38"/>
      <c r="X148" s="38"/>
      <c r="Y148" s="38"/>
      <c r="Z148" s="38"/>
      <c r="AA148" s="38"/>
      <c r="AB148" s="38"/>
      <c r="AC148" s="38"/>
      <c r="AD148" s="38"/>
      <c r="AE148" s="38"/>
      <c r="AT148" s="17" t="s">
        <v>159</v>
      </c>
      <c r="AU148" s="17" t="s">
        <v>85</v>
      </c>
    </row>
    <row r="149" s="2" customFormat="1">
      <c r="A149" s="38"/>
      <c r="B149" s="39"/>
      <c r="C149" s="40"/>
      <c r="D149" s="241" t="s">
        <v>161</v>
      </c>
      <c r="E149" s="40"/>
      <c r="F149" s="246" t="s">
        <v>727</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161</v>
      </c>
      <c r="AU149" s="17" t="s">
        <v>85</v>
      </c>
    </row>
    <row r="150" s="2" customFormat="1">
      <c r="A150" s="38"/>
      <c r="B150" s="39"/>
      <c r="C150" s="40"/>
      <c r="D150" s="241" t="s">
        <v>177</v>
      </c>
      <c r="E150" s="40"/>
      <c r="F150" s="246" t="s">
        <v>877</v>
      </c>
      <c r="G150" s="40"/>
      <c r="H150" s="40"/>
      <c r="I150" s="243"/>
      <c r="J150" s="40"/>
      <c r="K150" s="40"/>
      <c r="L150" s="44"/>
      <c r="M150" s="244"/>
      <c r="N150" s="245"/>
      <c r="O150" s="91"/>
      <c r="P150" s="91"/>
      <c r="Q150" s="91"/>
      <c r="R150" s="91"/>
      <c r="S150" s="91"/>
      <c r="T150" s="92"/>
      <c r="U150" s="38"/>
      <c r="V150" s="38"/>
      <c r="W150" s="38"/>
      <c r="X150" s="38"/>
      <c r="Y150" s="38"/>
      <c r="Z150" s="38"/>
      <c r="AA150" s="38"/>
      <c r="AB150" s="38"/>
      <c r="AC150" s="38"/>
      <c r="AD150" s="38"/>
      <c r="AE150" s="38"/>
      <c r="AT150" s="17" t="s">
        <v>177</v>
      </c>
      <c r="AU150" s="17" t="s">
        <v>85</v>
      </c>
    </row>
    <row r="151" s="13" customFormat="1">
      <c r="A151" s="13"/>
      <c r="B151" s="247"/>
      <c r="C151" s="248"/>
      <c r="D151" s="241" t="s">
        <v>169</v>
      </c>
      <c r="E151" s="249" t="s">
        <v>1</v>
      </c>
      <c r="F151" s="250" t="s">
        <v>872</v>
      </c>
      <c r="G151" s="248"/>
      <c r="H151" s="251">
        <v>51.75</v>
      </c>
      <c r="I151" s="252"/>
      <c r="J151" s="248"/>
      <c r="K151" s="248"/>
      <c r="L151" s="253"/>
      <c r="M151" s="254"/>
      <c r="N151" s="255"/>
      <c r="O151" s="255"/>
      <c r="P151" s="255"/>
      <c r="Q151" s="255"/>
      <c r="R151" s="255"/>
      <c r="S151" s="255"/>
      <c r="T151" s="256"/>
      <c r="U151" s="13"/>
      <c r="V151" s="13"/>
      <c r="W151" s="13"/>
      <c r="X151" s="13"/>
      <c r="Y151" s="13"/>
      <c r="Z151" s="13"/>
      <c r="AA151" s="13"/>
      <c r="AB151" s="13"/>
      <c r="AC151" s="13"/>
      <c r="AD151" s="13"/>
      <c r="AE151" s="13"/>
      <c r="AT151" s="257" t="s">
        <v>169</v>
      </c>
      <c r="AU151" s="257" t="s">
        <v>85</v>
      </c>
      <c r="AV151" s="13" t="s">
        <v>85</v>
      </c>
      <c r="AW151" s="13" t="s">
        <v>34</v>
      </c>
      <c r="AX151" s="13" t="s">
        <v>21</v>
      </c>
      <c r="AY151" s="257" t="s">
        <v>150</v>
      </c>
    </row>
    <row r="152" s="2" customFormat="1" ht="24.15" customHeight="1">
      <c r="A152" s="38"/>
      <c r="B152" s="39"/>
      <c r="C152" s="279" t="s">
        <v>199</v>
      </c>
      <c r="D152" s="279" t="s">
        <v>240</v>
      </c>
      <c r="E152" s="280" t="s">
        <v>729</v>
      </c>
      <c r="F152" s="281" t="s">
        <v>730</v>
      </c>
      <c r="G152" s="282" t="s">
        <v>207</v>
      </c>
      <c r="H152" s="283">
        <v>82.954999999999998</v>
      </c>
      <c r="I152" s="284"/>
      <c r="J152" s="285">
        <f>ROUND(I152*H152,2)</f>
        <v>0</v>
      </c>
      <c r="K152" s="281" t="s">
        <v>701</v>
      </c>
      <c r="L152" s="286"/>
      <c r="M152" s="287" t="s">
        <v>1</v>
      </c>
      <c r="N152" s="288" t="s">
        <v>42</v>
      </c>
      <c r="O152" s="91"/>
      <c r="P152" s="237">
        <f>O152*H152</f>
        <v>0</v>
      </c>
      <c r="Q152" s="237">
        <v>1</v>
      </c>
      <c r="R152" s="237">
        <f>Q152*H152</f>
        <v>82.954999999999998</v>
      </c>
      <c r="S152" s="237">
        <v>0</v>
      </c>
      <c r="T152" s="238">
        <f>S152*H152</f>
        <v>0</v>
      </c>
      <c r="U152" s="38"/>
      <c r="V152" s="38"/>
      <c r="W152" s="38"/>
      <c r="X152" s="38"/>
      <c r="Y152" s="38"/>
      <c r="Z152" s="38"/>
      <c r="AA152" s="38"/>
      <c r="AB152" s="38"/>
      <c r="AC152" s="38"/>
      <c r="AD152" s="38"/>
      <c r="AE152" s="38"/>
      <c r="AR152" s="239" t="s">
        <v>212</v>
      </c>
      <c r="AT152" s="239" t="s">
        <v>240</v>
      </c>
      <c r="AU152" s="239" t="s">
        <v>85</v>
      </c>
      <c r="AY152" s="17" t="s">
        <v>150</v>
      </c>
      <c r="BE152" s="240">
        <f>IF(N152="základní",J152,0)</f>
        <v>0</v>
      </c>
      <c r="BF152" s="240">
        <f>IF(N152="snížená",J152,0)</f>
        <v>0</v>
      </c>
      <c r="BG152" s="240">
        <f>IF(N152="zákl. přenesená",J152,0)</f>
        <v>0</v>
      </c>
      <c r="BH152" s="240">
        <f>IF(N152="sníž. přenesená",J152,0)</f>
        <v>0</v>
      </c>
      <c r="BI152" s="240">
        <f>IF(N152="nulová",J152,0)</f>
        <v>0</v>
      </c>
      <c r="BJ152" s="17" t="s">
        <v>21</v>
      </c>
      <c r="BK152" s="240">
        <f>ROUND(I152*H152,2)</f>
        <v>0</v>
      </c>
      <c r="BL152" s="17" t="s">
        <v>157</v>
      </c>
      <c r="BM152" s="239" t="s">
        <v>878</v>
      </c>
    </row>
    <row r="153" s="2" customFormat="1">
      <c r="A153" s="38"/>
      <c r="B153" s="39"/>
      <c r="C153" s="40"/>
      <c r="D153" s="241" t="s">
        <v>159</v>
      </c>
      <c r="E153" s="40"/>
      <c r="F153" s="242" t="s">
        <v>730</v>
      </c>
      <c r="G153" s="40"/>
      <c r="H153" s="40"/>
      <c r="I153" s="243"/>
      <c r="J153" s="40"/>
      <c r="K153" s="40"/>
      <c r="L153" s="44"/>
      <c r="M153" s="244"/>
      <c r="N153" s="245"/>
      <c r="O153" s="91"/>
      <c r="P153" s="91"/>
      <c r="Q153" s="91"/>
      <c r="R153" s="91"/>
      <c r="S153" s="91"/>
      <c r="T153" s="92"/>
      <c r="U153" s="38"/>
      <c r="V153" s="38"/>
      <c r="W153" s="38"/>
      <c r="X153" s="38"/>
      <c r="Y153" s="38"/>
      <c r="Z153" s="38"/>
      <c r="AA153" s="38"/>
      <c r="AB153" s="38"/>
      <c r="AC153" s="38"/>
      <c r="AD153" s="38"/>
      <c r="AE153" s="38"/>
      <c r="AT153" s="17" t="s">
        <v>159</v>
      </c>
      <c r="AU153" s="17" t="s">
        <v>85</v>
      </c>
    </row>
    <row r="154" s="13" customFormat="1">
      <c r="A154" s="13"/>
      <c r="B154" s="247"/>
      <c r="C154" s="248"/>
      <c r="D154" s="241" t="s">
        <v>169</v>
      </c>
      <c r="E154" s="249" t="s">
        <v>1</v>
      </c>
      <c r="F154" s="250" t="s">
        <v>879</v>
      </c>
      <c r="G154" s="248"/>
      <c r="H154" s="251">
        <v>82.954999999999998</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169</v>
      </c>
      <c r="AU154" s="257" t="s">
        <v>85</v>
      </c>
      <c r="AV154" s="13" t="s">
        <v>85</v>
      </c>
      <c r="AW154" s="13" t="s">
        <v>34</v>
      </c>
      <c r="AX154" s="13" t="s">
        <v>21</v>
      </c>
      <c r="AY154" s="257" t="s">
        <v>150</v>
      </c>
    </row>
    <row r="155" s="2" customFormat="1" ht="24.15" customHeight="1">
      <c r="A155" s="38"/>
      <c r="B155" s="39"/>
      <c r="C155" s="228" t="s">
        <v>204</v>
      </c>
      <c r="D155" s="228" t="s">
        <v>152</v>
      </c>
      <c r="E155" s="229" t="s">
        <v>880</v>
      </c>
      <c r="F155" s="230" t="s">
        <v>881</v>
      </c>
      <c r="G155" s="231" t="s">
        <v>746</v>
      </c>
      <c r="H155" s="232">
        <v>0.0060000000000000001</v>
      </c>
      <c r="I155" s="233"/>
      <c r="J155" s="234">
        <f>ROUND(I155*H155,2)</f>
        <v>0</v>
      </c>
      <c r="K155" s="230" t="s">
        <v>701</v>
      </c>
      <c r="L155" s="44"/>
      <c r="M155" s="235" t="s">
        <v>1</v>
      </c>
      <c r="N155" s="236" t="s">
        <v>42</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157</v>
      </c>
      <c r="AT155" s="239" t="s">
        <v>152</v>
      </c>
      <c r="AU155" s="239" t="s">
        <v>85</v>
      </c>
      <c r="AY155" s="17" t="s">
        <v>150</v>
      </c>
      <c r="BE155" s="240">
        <f>IF(N155="základní",J155,0)</f>
        <v>0</v>
      </c>
      <c r="BF155" s="240">
        <f>IF(N155="snížená",J155,0)</f>
        <v>0</v>
      </c>
      <c r="BG155" s="240">
        <f>IF(N155="zákl. přenesená",J155,0)</f>
        <v>0</v>
      </c>
      <c r="BH155" s="240">
        <f>IF(N155="sníž. přenesená",J155,0)</f>
        <v>0</v>
      </c>
      <c r="BI155" s="240">
        <f>IF(N155="nulová",J155,0)</f>
        <v>0</v>
      </c>
      <c r="BJ155" s="17" t="s">
        <v>21</v>
      </c>
      <c r="BK155" s="240">
        <f>ROUND(I155*H155,2)</f>
        <v>0</v>
      </c>
      <c r="BL155" s="17" t="s">
        <v>157</v>
      </c>
      <c r="BM155" s="239" t="s">
        <v>882</v>
      </c>
    </row>
    <row r="156" s="2" customFormat="1">
      <c r="A156" s="38"/>
      <c r="B156" s="39"/>
      <c r="C156" s="40"/>
      <c r="D156" s="241" t="s">
        <v>159</v>
      </c>
      <c r="E156" s="40"/>
      <c r="F156" s="242" t="s">
        <v>883</v>
      </c>
      <c r="G156" s="40"/>
      <c r="H156" s="40"/>
      <c r="I156" s="243"/>
      <c r="J156" s="40"/>
      <c r="K156" s="40"/>
      <c r="L156" s="44"/>
      <c r="M156" s="244"/>
      <c r="N156" s="245"/>
      <c r="O156" s="91"/>
      <c r="P156" s="91"/>
      <c r="Q156" s="91"/>
      <c r="R156" s="91"/>
      <c r="S156" s="91"/>
      <c r="T156" s="92"/>
      <c r="U156" s="38"/>
      <c r="V156" s="38"/>
      <c r="W156" s="38"/>
      <c r="X156" s="38"/>
      <c r="Y156" s="38"/>
      <c r="Z156" s="38"/>
      <c r="AA156" s="38"/>
      <c r="AB156" s="38"/>
      <c r="AC156" s="38"/>
      <c r="AD156" s="38"/>
      <c r="AE156" s="38"/>
      <c r="AT156" s="17" t="s">
        <v>159</v>
      </c>
      <c r="AU156" s="17" t="s">
        <v>85</v>
      </c>
    </row>
    <row r="157" s="2" customFormat="1">
      <c r="A157" s="38"/>
      <c r="B157" s="39"/>
      <c r="C157" s="40"/>
      <c r="D157" s="241" t="s">
        <v>161</v>
      </c>
      <c r="E157" s="40"/>
      <c r="F157" s="246" t="s">
        <v>749</v>
      </c>
      <c r="G157" s="40"/>
      <c r="H157" s="40"/>
      <c r="I157" s="243"/>
      <c r="J157" s="40"/>
      <c r="K157" s="40"/>
      <c r="L157" s="44"/>
      <c r="M157" s="244"/>
      <c r="N157" s="245"/>
      <c r="O157" s="91"/>
      <c r="P157" s="91"/>
      <c r="Q157" s="91"/>
      <c r="R157" s="91"/>
      <c r="S157" s="91"/>
      <c r="T157" s="92"/>
      <c r="U157" s="38"/>
      <c r="V157" s="38"/>
      <c r="W157" s="38"/>
      <c r="X157" s="38"/>
      <c r="Y157" s="38"/>
      <c r="Z157" s="38"/>
      <c r="AA157" s="38"/>
      <c r="AB157" s="38"/>
      <c r="AC157" s="38"/>
      <c r="AD157" s="38"/>
      <c r="AE157" s="38"/>
      <c r="AT157" s="17" t="s">
        <v>161</v>
      </c>
      <c r="AU157" s="17" t="s">
        <v>85</v>
      </c>
    </row>
    <row r="158" s="2" customFormat="1">
      <c r="A158" s="38"/>
      <c r="B158" s="39"/>
      <c r="C158" s="40"/>
      <c r="D158" s="241" t="s">
        <v>177</v>
      </c>
      <c r="E158" s="40"/>
      <c r="F158" s="246" t="s">
        <v>884</v>
      </c>
      <c r="G158" s="40"/>
      <c r="H158" s="40"/>
      <c r="I158" s="243"/>
      <c r="J158" s="40"/>
      <c r="K158" s="40"/>
      <c r="L158" s="44"/>
      <c r="M158" s="244"/>
      <c r="N158" s="245"/>
      <c r="O158" s="91"/>
      <c r="P158" s="91"/>
      <c r="Q158" s="91"/>
      <c r="R158" s="91"/>
      <c r="S158" s="91"/>
      <c r="T158" s="92"/>
      <c r="U158" s="38"/>
      <c r="V158" s="38"/>
      <c r="W158" s="38"/>
      <c r="X158" s="38"/>
      <c r="Y158" s="38"/>
      <c r="Z158" s="38"/>
      <c r="AA158" s="38"/>
      <c r="AB158" s="38"/>
      <c r="AC158" s="38"/>
      <c r="AD158" s="38"/>
      <c r="AE158" s="38"/>
      <c r="AT158" s="17" t="s">
        <v>177</v>
      </c>
      <c r="AU158" s="17" t="s">
        <v>85</v>
      </c>
    </row>
    <row r="159" s="13" customFormat="1">
      <c r="A159" s="13"/>
      <c r="B159" s="247"/>
      <c r="C159" s="248"/>
      <c r="D159" s="241" t="s">
        <v>169</v>
      </c>
      <c r="E159" s="249" t="s">
        <v>1</v>
      </c>
      <c r="F159" s="250" t="s">
        <v>885</v>
      </c>
      <c r="G159" s="248"/>
      <c r="H159" s="251">
        <v>0.0060000000000000001</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169</v>
      </c>
      <c r="AU159" s="257" t="s">
        <v>85</v>
      </c>
      <c r="AV159" s="13" t="s">
        <v>85</v>
      </c>
      <c r="AW159" s="13" t="s">
        <v>34</v>
      </c>
      <c r="AX159" s="13" t="s">
        <v>21</v>
      </c>
      <c r="AY159" s="257" t="s">
        <v>150</v>
      </c>
    </row>
    <row r="160" s="2" customFormat="1" ht="24.15" customHeight="1">
      <c r="A160" s="38"/>
      <c r="B160" s="39"/>
      <c r="C160" s="228" t="s">
        <v>212</v>
      </c>
      <c r="D160" s="228" t="s">
        <v>152</v>
      </c>
      <c r="E160" s="229" t="s">
        <v>886</v>
      </c>
      <c r="F160" s="230" t="s">
        <v>887</v>
      </c>
      <c r="G160" s="231" t="s">
        <v>746</v>
      </c>
      <c r="H160" s="232">
        <v>0.0060000000000000001</v>
      </c>
      <c r="I160" s="233"/>
      <c r="J160" s="234">
        <f>ROUND(I160*H160,2)</f>
        <v>0</v>
      </c>
      <c r="K160" s="230" t="s">
        <v>701</v>
      </c>
      <c r="L160" s="44"/>
      <c r="M160" s="235" t="s">
        <v>1</v>
      </c>
      <c r="N160" s="236" t="s">
        <v>42</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157</v>
      </c>
      <c r="AT160" s="239" t="s">
        <v>152</v>
      </c>
      <c r="AU160" s="239" t="s">
        <v>85</v>
      </c>
      <c r="AY160" s="17" t="s">
        <v>150</v>
      </c>
      <c r="BE160" s="240">
        <f>IF(N160="základní",J160,0)</f>
        <v>0</v>
      </c>
      <c r="BF160" s="240">
        <f>IF(N160="snížená",J160,0)</f>
        <v>0</v>
      </c>
      <c r="BG160" s="240">
        <f>IF(N160="zákl. přenesená",J160,0)</f>
        <v>0</v>
      </c>
      <c r="BH160" s="240">
        <f>IF(N160="sníž. přenesená",J160,0)</f>
        <v>0</v>
      </c>
      <c r="BI160" s="240">
        <f>IF(N160="nulová",J160,0)</f>
        <v>0</v>
      </c>
      <c r="BJ160" s="17" t="s">
        <v>21</v>
      </c>
      <c r="BK160" s="240">
        <f>ROUND(I160*H160,2)</f>
        <v>0</v>
      </c>
      <c r="BL160" s="17" t="s">
        <v>157</v>
      </c>
      <c r="BM160" s="239" t="s">
        <v>888</v>
      </c>
    </row>
    <row r="161" s="2" customFormat="1">
      <c r="A161" s="38"/>
      <c r="B161" s="39"/>
      <c r="C161" s="40"/>
      <c r="D161" s="241" t="s">
        <v>159</v>
      </c>
      <c r="E161" s="40"/>
      <c r="F161" s="242" t="s">
        <v>889</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159</v>
      </c>
      <c r="AU161" s="17" t="s">
        <v>85</v>
      </c>
    </row>
    <row r="162" s="2" customFormat="1">
      <c r="A162" s="38"/>
      <c r="B162" s="39"/>
      <c r="C162" s="40"/>
      <c r="D162" s="241" t="s">
        <v>161</v>
      </c>
      <c r="E162" s="40"/>
      <c r="F162" s="246" t="s">
        <v>755</v>
      </c>
      <c r="G162" s="40"/>
      <c r="H162" s="40"/>
      <c r="I162" s="243"/>
      <c r="J162" s="40"/>
      <c r="K162" s="40"/>
      <c r="L162" s="44"/>
      <c r="M162" s="244"/>
      <c r="N162" s="245"/>
      <c r="O162" s="91"/>
      <c r="P162" s="91"/>
      <c r="Q162" s="91"/>
      <c r="R162" s="91"/>
      <c r="S162" s="91"/>
      <c r="T162" s="92"/>
      <c r="U162" s="38"/>
      <c r="V162" s="38"/>
      <c r="W162" s="38"/>
      <c r="X162" s="38"/>
      <c r="Y162" s="38"/>
      <c r="Z162" s="38"/>
      <c r="AA162" s="38"/>
      <c r="AB162" s="38"/>
      <c r="AC162" s="38"/>
      <c r="AD162" s="38"/>
      <c r="AE162" s="38"/>
      <c r="AT162" s="17" t="s">
        <v>161</v>
      </c>
      <c r="AU162" s="17" t="s">
        <v>85</v>
      </c>
    </row>
    <row r="163" s="2" customFormat="1">
      <c r="A163" s="38"/>
      <c r="B163" s="39"/>
      <c r="C163" s="40"/>
      <c r="D163" s="241" t="s">
        <v>177</v>
      </c>
      <c r="E163" s="40"/>
      <c r="F163" s="246" t="s">
        <v>890</v>
      </c>
      <c r="G163" s="40"/>
      <c r="H163" s="40"/>
      <c r="I163" s="243"/>
      <c r="J163" s="40"/>
      <c r="K163" s="40"/>
      <c r="L163" s="44"/>
      <c r="M163" s="244"/>
      <c r="N163" s="245"/>
      <c r="O163" s="91"/>
      <c r="P163" s="91"/>
      <c r="Q163" s="91"/>
      <c r="R163" s="91"/>
      <c r="S163" s="91"/>
      <c r="T163" s="92"/>
      <c r="U163" s="38"/>
      <c r="V163" s="38"/>
      <c r="W163" s="38"/>
      <c r="X163" s="38"/>
      <c r="Y163" s="38"/>
      <c r="Z163" s="38"/>
      <c r="AA163" s="38"/>
      <c r="AB163" s="38"/>
      <c r="AC163" s="38"/>
      <c r="AD163" s="38"/>
      <c r="AE163" s="38"/>
      <c r="AT163" s="17" t="s">
        <v>177</v>
      </c>
      <c r="AU163" s="17" t="s">
        <v>85</v>
      </c>
    </row>
    <row r="164" s="2" customFormat="1" ht="24.15" customHeight="1">
      <c r="A164" s="38"/>
      <c r="B164" s="39"/>
      <c r="C164" s="228" t="s">
        <v>219</v>
      </c>
      <c r="D164" s="228" t="s">
        <v>152</v>
      </c>
      <c r="E164" s="229" t="s">
        <v>756</v>
      </c>
      <c r="F164" s="230" t="s">
        <v>757</v>
      </c>
      <c r="G164" s="231" t="s">
        <v>408</v>
      </c>
      <c r="H164" s="232">
        <v>4</v>
      </c>
      <c r="I164" s="233"/>
      <c r="J164" s="234">
        <f>ROUND(I164*H164,2)</f>
        <v>0</v>
      </c>
      <c r="K164" s="230" t="s">
        <v>701</v>
      </c>
      <c r="L164" s="44"/>
      <c r="M164" s="235" t="s">
        <v>1</v>
      </c>
      <c r="N164" s="236" t="s">
        <v>42</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157</v>
      </c>
      <c r="AT164" s="239" t="s">
        <v>152</v>
      </c>
      <c r="AU164" s="239" t="s">
        <v>85</v>
      </c>
      <c r="AY164" s="17" t="s">
        <v>150</v>
      </c>
      <c r="BE164" s="240">
        <f>IF(N164="základní",J164,0)</f>
        <v>0</v>
      </c>
      <c r="BF164" s="240">
        <f>IF(N164="snížená",J164,0)</f>
        <v>0</v>
      </c>
      <c r="BG164" s="240">
        <f>IF(N164="zákl. přenesená",J164,0)</f>
        <v>0</v>
      </c>
      <c r="BH164" s="240">
        <f>IF(N164="sníž. přenesená",J164,0)</f>
        <v>0</v>
      </c>
      <c r="BI164" s="240">
        <f>IF(N164="nulová",J164,0)</f>
        <v>0</v>
      </c>
      <c r="BJ164" s="17" t="s">
        <v>21</v>
      </c>
      <c r="BK164" s="240">
        <f>ROUND(I164*H164,2)</f>
        <v>0</v>
      </c>
      <c r="BL164" s="17" t="s">
        <v>157</v>
      </c>
      <c r="BM164" s="239" t="s">
        <v>891</v>
      </c>
    </row>
    <row r="165" s="2" customFormat="1">
      <c r="A165" s="38"/>
      <c r="B165" s="39"/>
      <c r="C165" s="40"/>
      <c r="D165" s="241" t="s">
        <v>159</v>
      </c>
      <c r="E165" s="40"/>
      <c r="F165" s="242" t="s">
        <v>759</v>
      </c>
      <c r="G165" s="40"/>
      <c r="H165" s="40"/>
      <c r="I165" s="243"/>
      <c r="J165" s="40"/>
      <c r="K165" s="40"/>
      <c r="L165" s="44"/>
      <c r="M165" s="244"/>
      <c r="N165" s="245"/>
      <c r="O165" s="91"/>
      <c r="P165" s="91"/>
      <c r="Q165" s="91"/>
      <c r="R165" s="91"/>
      <c r="S165" s="91"/>
      <c r="T165" s="92"/>
      <c r="U165" s="38"/>
      <c r="V165" s="38"/>
      <c r="W165" s="38"/>
      <c r="X165" s="38"/>
      <c r="Y165" s="38"/>
      <c r="Z165" s="38"/>
      <c r="AA165" s="38"/>
      <c r="AB165" s="38"/>
      <c r="AC165" s="38"/>
      <c r="AD165" s="38"/>
      <c r="AE165" s="38"/>
      <c r="AT165" s="17" t="s">
        <v>159</v>
      </c>
      <c r="AU165" s="17" t="s">
        <v>85</v>
      </c>
    </row>
    <row r="166" s="2" customFormat="1">
      <c r="A166" s="38"/>
      <c r="B166" s="39"/>
      <c r="C166" s="40"/>
      <c r="D166" s="241" t="s">
        <v>161</v>
      </c>
      <c r="E166" s="40"/>
      <c r="F166" s="246" t="s">
        <v>760</v>
      </c>
      <c r="G166" s="40"/>
      <c r="H166" s="40"/>
      <c r="I166" s="243"/>
      <c r="J166" s="40"/>
      <c r="K166" s="40"/>
      <c r="L166" s="44"/>
      <c r="M166" s="244"/>
      <c r="N166" s="245"/>
      <c r="O166" s="91"/>
      <c r="P166" s="91"/>
      <c r="Q166" s="91"/>
      <c r="R166" s="91"/>
      <c r="S166" s="91"/>
      <c r="T166" s="92"/>
      <c r="U166" s="38"/>
      <c r="V166" s="38"/>
      <c r="W166" s="38"/>
      <c r="X166" s="38"/>
      <c r="Y166" s="38"/>
      <c r="Z166" s="38"/>
      <c r="AA166" s="38"/>
      <c r="AB166" s="38"/>
      <c r="AC166" s="38"/>
      <c r="AD166" s="38"/>
      <c r="AE166" s="38"/>
      <c r="AT166" s="17" t="s">
        <v>161</v>
      </c>
      <c r="AU166" s="17" t="s">
        <v>85</v>
      </c>
    </row>
    <row r="167" s="2" customFormat="1">
      <c r="A167" s="38"/>
      <c r="B167" s="39"/>
      <c r="C167" s="40"/>
      <c r="D167" s="241" t="s">
        <v>177</v>
      </c>
      <c r="E167" s="40"/>
      <c r="F167" s="246" t="s">
        <v>892</v>
      </c>
      <c r="G167" s="40"/>
      <c r="H167" s="40"/>
      <c r="I167" s="243"/>
      <c r="J167" s="40"/>
      <c r="K167" s="40"/>
      <c r="L167" s="44"/>
      <c r="M167" s="244"/>
      <c r="N167" s="245"/>
      <c r="O167" s="91"/>
      <c r="P167" s="91"/>
      <c r="Q167" s="91"/>
      <c r="R167" s="91"/>
      <c r="S167" s="91"/>
      <c r="T167" s="92"/>
      <c r="U167" s="38"/>
      <c r="V167" s="38"/>
      <c r="W167" s="38"/>
      <c r="X167" s="38"/>
      <c r="Y167" s="38"/>
      <c r="Z167" s="38"/>
      <c r="AA167" s="38"/>
      <c r="AB167" s="38"/>
      <c r="AC167" s="38"/>
      <c r="AD167" s="38"/>
      <c r="AE167" s="38"/>
      <c r="AT167" s="17" t="s">
        <v>177</v>
      </c>
      <c r="AU167" s="17" t="s">
        <v>85</v>
      </c>
    </row>
    <row r="168" s="2" customFormat="1" ht="24.15" customHeight="1">
      <c r="A168" s="38"/>
      <c r="B168" s="39"/>
      <c r="C168" s="228" t="s">
        <v>26</v>
      </c>
      <c r="D168" s="228" t="s">
        <v>152</v>
      </c>
      <c r="E168" s="229" t="s">
        <v>893</v>
      </c>
      <c r="F168" s="230" t="s">
        <v>894</v>
      </c>
      <c r="G168" s="231" t="s">
        <v>895</v>
      </c>
      <c r="H168" s="232">
        <v>18</v>
      </c>
      <c r="I168" s="233"/>
      <c r="J168" s="234">
        <f>ROUND(I168*H168,2)</f>
        <v>0</v>
      </c>
      <c r="K168" s="230" t="s">
        <v>701</v>
      </c>
      <c r="L168" s="44"/>
      <c r="M168" s="235" t="s">
        <v>1</v>
      </c>
      <c r="N168" s="236" t="s">
        <v>42</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157</v>
      </c>
      <c r="AT168" s="239" t="s">
        <v>152</v>
      </c>
      <c r="AU168" s="239" t="s">
        <v>85</v>
      </c>
      <c r="AY168" s="17" t="s">
        <v>150</v>
      </c>
      <c r="BE168" s="240">
        <f>IF(N168="základní",J168,0)</f>
        <v>0</v>
      </c>
      <c r="BF168" s="240">
        <f>IF(N168="snížená",J168,0)</f>
        <v>0</v>
      </c>
      <c r="BG168" s="240">
        <f>IF(N168="zákl. přenesená",J168,0)</f>
        <v>0</v>
      </c>
      <c r="BH168" s="240">
        <f>IF(N168="sníž. přenesená",J168,0)</f>
        <v>0</v>
      </c>
      <c r="BI168" s="240">
        <f>IF(N168="nulová",J168,0)</f>
        <v>0</v>
      </c>
      <c r="BJ168" s="17" t="s">
        <v>21</v>
      </c>
      <c r="BK168" s="240">
        <f>ROUND(I168*H168,2)</f>
        <v>0</v>
      </c>
      <c r="BL168" s="17" t="s">
        <v>157</v>
      </c>
      <c r="BM168" s="239" t="s">
        <v>896</v>
      </c>
    </row>
    <row r="169" s="2" customFormat="1">
      <c r="A169" s="38"/>
      <c r="B169" s="39"/>
      <c r="C169" s="40"/>
      <c r="D169" s="241" t="s">
        <v>159</v>
      </c>
      <c r="E169" s="40"/>
      <c r="F169" s="242" t="s">
        <v>897</v>
      </c>
      <c r="G169" s="40"/>
      <c r="H169" s="40"/>
      <c r="I169" s="243"/>
      <c r="J169" s="40"/>
      <c r="K169" s="40"/>
      <c r="L169" s="44"/>
      <c r="M169" s="244"/>
      <c r="N169" s="245"/>
      <c r="O169" s="91"/>
      <c r="P169" s="91"/>
      <c r="Q169" s="91"/>
      <c r="R169" s="91"/>
      <c r="S169" s="91"/>
      <c r="T169" s="92"/>
      <c r="U169" s="38"/>
      <c r="V169" s="38"/>
      <c r="W169" s="38"/>
      <c r="X169" s="38"/>
      <c r="Y169" s="38"/>
      <c r="Z169" s="38"/>
      <c r="AA169" s="38"/>
      <c r="AB169" s="38"/>
      <c r="AC169" s="38"/>
      <c r="AD169" s="38"/>
      <c r="AE169" s="38"/>
      <c r="AT169" s="17" t="s">
        <v>159</v>
      </c>
      <c r="AU169" s="17" t="s">
        <v>85</v>
      </c>
    </row>
    <row r="170" s="2" customFormat="1">
      <c r="A170" s="38"/>
      <c r="B170" s="39"/>
      <c r="C170" s="40"/>
      <c r="D170" s="241" t="s">
        <v>161</v>
      </c>
      <c r="E170" s="40"/>
      <c r="F170" s="246" t="s">
        <v>898</v>
      </c>
      <c r="G170" s="40"/>
      <c r="H170" s="40"/>
      <c r="I170" s="243"/>
      <c r="J170" s="40"/>
      <c r="K170" s="40"/>
      <c r="L170" s="44"/>
      <c r="M170" s="244"/>
      <c r="N170" s="245"/>
      <c r="O170" s="91"/>
      <c r="P170" s="91"/>
      <c r="Q170" s="91"/>
      <c r="R170" s="91"/>
      <c r="S170" s="91"/>
      <c r="T170" s="92"/>
      <c r="U170" s="38"/>
      <c r="V170" s="38"/>
      <c r="W170" s="38"/>
      <c r="X170" s="38"/>
      <c r="Y170" s="38"/>
      <c r="Z170" s="38"/>
      <c r="AA170" s="38"/>
      <c r="AB170" s="38"/>
      <c r="AC170" s="38"/>
      <c r="AD170" s="38"/>
      <c r="AE170" s="38"/>
      <c r="AT170" s="17" t="s">
        <v>161</v>
      </c>
      <c r="AU170" s="17" t="s">
        <v>85</v>
      </c>
    </row>
    <row r="171" s="2" customFormat="1">
      <c r="A171" s="38"/>
      <c r="B171" s="39"/>
      <c r="C171" s="40"/>
      <c r="D171" s="241" t="s">
        <v>177</v>
      </c>
      <c r="E171" s="40"/>
      <c r="F171" s="246" t="s">
        <v>899</v>
      </c>
      <c r="G171" s="40"/>
      <c r="H171" s="40"/>
      <c r="I171" s="243"/>
      <c r="J171" s="40"/>
      <c r="K171" s="40"/>
      <c r="L171" s="44"/>
      <c r="M171" s="244"/>
      <c r="N171" s="245"/>
      <c r="O171" s="91"/>
      <c r="P171" s="91"/>
      <c r="Q171" s="91"/>
      <c r="R171" s="91"/>
      <c r="S171" s="91"/>
      <c r="T171" s="92"/>
      <c r="U171" s="38"/>
      <c r="V171" s="38"/>
      <c r="W171" s="38"/>
      <c r="X171" s="38"/>
      <c r="Y171" s="38"/>
      <c r="Z171" s="38"/>
      <c r="AA171" s="38"/>
      <c r="AB171" s="38"/>
      <c r="AC171" s="38"/>
      <c r="AD171" s="38"/>
      <c r="AE171" s="38"/>
      <c r="AT171" s="17" t="s">
        <v>177</v>
      </c>
      <c r="AU171" s="17" t="s">
        <v>85</v>
      </c>
    </row>
    <row r="172" s="2" customFormat="1" ht="24.15" customHeight="1">
      <c r="A172" s="38"/>
      <c r="B172" s="39"/>
      <c r="C172" s="228" t="s">
        <v>231</v>
      </c>
      <c r="D172" s="228" t="s">
        <v>152</v>
      </c>
      <c r="E172" s="229" t="s">
        <v>900</v>
      </c>
      <c r="F172" s="230" t="s">
        <v>901</v>
      </c>
      <c r="G172" s="231" t="s">
        <v>895</v>
      </c>
      <c r="H172" s="232">
        <v>18</v>
      </c>
      <c r="I172" s="233"/>
      <c r="J172" s="234">
        <f>ROUND(I172*H172,2)</f>
        <v>0</v>
      </c>
      <c r="K172" s="230" t="s">
        <v>701</v>
      </c>
      <c r="L172" s="44"/>
      <c r="M172" s="235" t="s">
        <v>1</v>
      </c>
      <c r="N172" s="236" t="s">
        <v>42</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157</v>
      </c>
      <c r="AT172" s="239" t="s">
        <v>152</v>
      </c>
      <c r="AU172" s="239" t="s">
        <v>85</v>
      </c>
      <c r="AY172" s="17" t="s">
        <v>150</v>
      </c>
      <c r="BE172" s="240">
        <f>IF(N172="základní",J172,0)</f>
        <v>0</v>
      </c>
      <c r="BF172" s="240">
        <f>IF(N172="snížená",J172,0)</f>
        <v>0</v>
      </c>
      <c r="BG172" s="240">
        <f>IF(N172="zákl. přenesená",J172,0)</f>
        <v>0</v>
      </c>
      <c r="BH172" s="240">
        <f>IF(N172="sníž. přenesená",J172,0)</f>
        <v>0</v>
      </c>
      <c r="BI172" s="240">
        <f>IF(N172="nulová",J172,0)</f>
        <v>0</v>
      </c>
      <c r="BJ172" s="17" t="s">
        <v>21</v>
      </c>
      <c r="BK172" s="240">
        <f>ROUND(I172*H172,2)</f>
        <v>0</v>
      </c>
      <c r="BL172" s="17" t="s">
        <v>157</v>
      </c>
      <c r="BM172" s="239" t="s">
        <v>902</v>
      </c>
    </row>
    <row r="173" s="2" customFormat="1">
      <c r="A173" s="38"/>
      <c r="B173" s="39"/>
      <c r="C173" s="40"/>
      <c r="D173" s="241" t="s">
        <v>159</v>
      </c>
      <c r="E173" s="40"/>
      <c r="F173" s="242" t="s">
        <v>903</v>
      </c>
      <c r="G173" s="40"/>
      <c r="H173" s="40"/>
      <c r="I173" s="243"/>
      <c r="J173" s="40"/>
      <c r="K173" s="40"/>
      <c r="L173" s="44"/>
      <c r="M173" s="244"/>
      <c r="N173" s="245"/>
      <c r="O173" s="91"/>
      <c r="P173" s="91"/>
      <c r="Q173" s="91"/>
      <c r="R173" s="91"/>
      <c r="S173" s="91"/>
      <c r="T173" s="92"/>
      <c r="U173" s="38"/>
      <c r="V173" s="38"/>
      <c r="W173" s="38"/>
      <c r="X173" s="38"/>
      <c r="Y173" s="38"/>
      <c r="Z173" s="38"/>
      <c r="AA173" s="38"/>
      <c r="AB173" s="38"/>
      <c r="AC173" s="38"/>
      <c r="AD173" s="38"/>
      <c r="AE173" s="38"/>
      <c r="AT173" s="17" t="s">
        <v>159</v>
      </c>
      <c r="AU173" s="17" t="s">
        <v>85</v>
      </c>
    </row>
    <row r="174" s="2" customFormat="1">
      <c r="A174" s="38"/>
      <c r="B174" s="39"/>
      <c r="C174" s="40"/>
      <c r="D174" s="241" t="s">
        <v>161</v>
      </c>
      <c r="E174" s="40"/>
      <c r="F174" s="246" t="s">
        <v>898</v>
      </c>
      <c r="G174" s="40"/>
      <c r="H174" s="40"/>
      <c r="I174" s="243"/>
      <c r="J174" s="40"/>
      <c r="K174" s="40"/>
      <c r="L174" s="44"/>
      <c r="M174" s="244"/>
      <c r="N174" s="245"/>
      <c r="O174" s="91"/>
      <c r="P174" s="91"/>
      <c r="Q174" s="91"/>
      <c r="R174" s="91"/>
      <c r="S174" s="91"/>
      <c r="T174" s="92"/>
      <c r="U174" s="38"/>
      <c r="V174" s="38"/>
      <c r="W174" s="38"/>
      <c r="X174" s="38"/>
      <c r="Y174" s="38"/>
      <c r="Z174" s="38"/>
      <c r="AA174" s="38"/>
      <c r="AB174" s="38"/>
      <c r="AC174" s="38"/>
      <c r="AD174" s="38"/>
      <c r="AE174" s="38"/>
      <c r="AT174" s="17" t="s">
        <v>161</v>
      </c>
      <c r="AU174" s="17" t="s">
        <v>85</v>
      </c>
    </row>
    <row r="175" s="2" customFormat="1">
      <c r="A175" s="38"/>
      <c r="B175" s="39"/>
      <c r="C175" s="40"/>
      <c r="D175" s="241" t="s">
        <v>177</v>
      </c>
      <c r="E175" s="40"/>
      <c r="F175" s="246" t="s">
        <v>899</v>
      </c>
      <c r="G175" s="40"/>
      <c r="H175" s="40"/>
      <c r="I175" s="243"/>
      <c r="J175" s="40"/>
      <c r="K175" s="40"/>
      <c r="L175" s="44"/>
      <c r="M175" s="244"/>
      <c r="N175" s="245"/>
      <c r="O175" s="91"/>
      <c r="P175" s="91"/>
      <c r="Q175" s="91"/>
      <c r="R175" s="91"/>
      <c r="S175" s="91"/>
      <c r="T175" s="92"/>
      <c r="U175" s="38"/>
      <c r="V175" s="38"/>
      <c r="W175" s="38"/>
      <c r="X175" s="38"/>
      <c r="Y175" s="38"/>
      <c r="Z175" s="38"/>
      <c r="AA175" s="38"/>
      <c r="AB175" s="38"/>
      <c r="AC175" s="38"/>
      <c r="AD175" s="38"/>
      <c r="AE175" s="38"/>
      <c r="AT175" s="17" t="s">
        <v>177</v>
      </c>
      <c r="AU175" s="17" t="s">
        <v>85</v>
      </c>
    </row>
    <row r="176" s="2" customFormat="1" ht="24.15" customHeight="1">
      <c r="A176" s="38"/>
      <c r="B176" s="39"/>
      <c r="C176" s="228" t="s">
        <v>239</v>
      </c>
      <c r="D176" s="228" t="s">
        <v>152</v>
      </c>
      <c r="E176" s="229" t="s">
        <v>904</v>
      </c>
      <c r="F176" s="230" t="s">
        <v>905</v>
      </c>
      <c r="G176" s="231" t="s">
        <v>408</v>
      </c>
      <c r="H176" s="232">
        <v>10</v>
      </c>
      <c r="I176" s="233"/>
      <c r="J176" s="234">
        <f>ROUND(I176*H176,2)</f>
        <v>0</v>
      </c>
      <c r="K176" s="230" t="s">
        <v>701</v>
      </c>
      <c r="L176" s="44"/>
      <c r="M176" s="235" t="s">
        <v>1</v>
      </c>
      <c r="N176" s="236" t="s">
        <v>42</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157</v>
      </c>
      <c r="AT176" s="239" t="s">
        <v>152</v>
      </c>
      <c r="AU176" s="239" t="s">
        <v>85</v>
      </c>
      <c r="AY176" s="17" t="s">
        <v>150</v>
      </c>
      <c r="BE176" s="240">
        <f>IF(N176="základní",J176,0)</f>
        <v>0</v>
      </c>
      <c r="BF176" s="240">
        <f>IF(N176="snížená",J176,0)</f>
        <v>0</v>
      </c>
      <c r="BG176" s="240">
        <f>IF(N176="zákl. přenesená",J176,0)</f>
        <v>0</v>
      </c>
      <c r="BH176" s="240">
        <f>IF(N176="sníž. přenesená",J176,0)</f>
        <v>0</v>
      </c>
      <c r="BI176" s="240">
        <f>IF(N176="nulová",J176,0)</f>
        <v>0</v>
      </c>
      <c r="BJ176" s="17" t="s">
        <v>21</v>
      </c>
      <c r="BK176" s="240">
        <f>ROUND(I176*H176,2)</f>
        <v>0</v>
      </c>
      <c r="BL176" s="17" t="s">
        <v>157</v>
      </c>
      <c r="BM176" s="239" t="s">
        <v>906</v>
      </c>
    </row>
    <row r="177" s="2" customFormat="1">
      <c r="A177" s="38"/>
      <c r="B177" s="39"/>
      <c r="C177" s="40"/>
      <c r="D177" s="241" t="s">
        <v>159</v>
      </c>
      <c r="E177" s="40"/>
      <c r="F177" s="242" t="s">
        <v>907</v>
      </c>
      <c r="G177" s="40"/>
      <c r="H177" s="40"/>
      <c r="I177" s="243"/>
      <c r="J177" s="40"/>
      <c r="K177" s="40"/>
      <c r="L177" s="44"/>
      <c r="M177" s="244"/>
      <c r="N177" s="245"/>
      <c r="O177" s="91"/>
      <c r="P177" s="91"/>
      <c r="Q177" s="91"/>
      <c r="R177" s="91"/>
      <c r="S177" s="91"/>
      <c r="T177" s="92"/>
      <c r="U177" s="38"/>
      <c r="V177" s="38"/>
      <c r="W177" s="38"/>
      <c r="X177" s="38"/>
      <c r="Y177" s="38"/>
      <c r="Z177" s="38"/>
      <c r="AA177" s="38"/>
      <c r="AB177" s="38"/>
      <c r="AC177" s="38"/>
      <c r="AD177" s="38"/>
      <c r="AE177" s="38"/>
      <c r="AT177" s="17" t="s">
        <v>159</v>
      </c>
      <c r="AU177" s="17" t="s">
        <v>85</v>
      </c>
    </row>
    <row r="178" s="2" customFormat="1">
      <c r="A178" s="38"/>
      <c r="B178" s="39"/>
      <c r="C178" s="40"/>
      <c r="D178" s="241" t="s">
        <v>161</v>
      </c>
      <c r="E178" s="40"/>
      <c r="F178" s="246" t="s">
        <v>766</v>
      </c>
      <c r="G178" s="40"/>
      <c r="H178" s="40"/>
      <c r="I178" s="243"/>
      <c r="J178" s="40"/>
      <c r="K178" s="40"/>
      <c r="L178" s="44"/>
      <c r="M178" s="244"/>
      <c r="N178" s="245"/>
      <c r="O178" s="91"/>
      <c r="P178" s="91"/>
      <c r="Q178" s="91"/>
      <c r="R178" s="91"/>
      <c r="S178" s="91"/>
      <c r="T178" s="92"/>
      <c r="U178" s="38"/>
      <c r="V178" s="38"/>
      <c r="W178" s="38"/>
      <c r="X178" s="38"/>
      <c r="Y178" s="38"/>
      <c r="Z178" s="38"/>
      <c r="AA178" s="38"/>
      <c r="AB178" s="38"/>
      <c r="AC178" s="38"/>
      <c r="AD178" s="38"/>
      <c r="AE178" s="38"/>
      <c r="AT178" s="17" t="s">
        <v>161</v>
      </c>
      <c r="AU178" s="17" t="s">
        <v>85</v>
      </c>
    </row>
    <row r="179" s="2" customFormat="1">
      <c r="A179" s="38"/>
      <c r="B179" s="39"/>
      <c r="C179" s="40"/>
      <c r="D179" s="241" t="s">
        <v>177</v>
      </c>
      <c r="E179" s="40"/>
      <c r="F179" s="246" t="s">
        <v>908</v>
      </c>
      <c r="G179" s="40"/>
      <c r="H179" s="40"/>
      <c r="I179" s="243"/>
      <c r="J179" s="40"/>
      <c r="K179" s="40"/>
      <c r="L179" s="44"/>
      <c r="M179" s="244"/>
      <c r="N179" s="245"/>
      <c r="O179" s="91"/>
      <c r="P179" s="91"/>
      <c r="Q179" s="91"/>
      <c r="R179" s="91"/>
      <c r="S179" s="91"/>
      <c r="T179" s="92"/>
      <c r="U179" s="38"/>
      <c r="V179" s="38"/>
      <c r="W179" s="38"/>
      <c r="X179" s="38"/>
      <c r="Y179" s="38"/>
      <c r="Z179" s="38"/>
      <c r="AA179" s="38"/>
      <c r="AB179" s="38"/>
      <c r="AC179" s="38"/>
      <c r="AD179" s="38"/>
      <c r="AE179" s="38"/>
      <c r="AT179" s="17" t="s">
        <v>177</v>
      </c>
      <c r="AU179" s="17" t="s">
        <v>85</v>
      </c>
    </row>
    <row r="180" s="2" customFormat="1" ht="24.15" customHeight="1">
      <c r="A180" s="38"/>
      <c r="B180" s="39"/>
      <c r="C180" s="228" t="s">
        <v>246</v>
      </c>
      <c r="D180" s="228" t="s">
        <v>152</v>
      </c>
      <c r="E180" s="229" t="s">
        <v>909</v>
      </c>
      <c r="F180" s="230" t="s">
        <v>910</v>
      </c>
      <c r="G180" s="231" t="s">
        <v>408</v>
      </c>
      <c r="H180" s="232">
        <v>19</v>
      </c>
      <c r="I180" s="233"/>
      <c r="J180" s="234">
        <f>ROUND(I180*H180,2)</f>
        <v>0</v>
      </c>
      <c r="K180" s="230" t="s">
        <v>701</v>
      </c>
      <c r="L180" s="44"/>
      <c r="M180" s="235" t="s">
        <v>1</v>
      </c>
      <c r="N180" s="236" t="s">
        <v>42</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157</v>
      </c>
      <c r="AT180" s="239" t="s">
        <v>152</v>
      </c>
      <c r="AU180" s="239" t="s">
        <v>85</v>
      </c>
      <c r="AY180" s="17" t="s">
        <v>150</v>
      </c>
      <c r="BE180" s="240">
        <f>IF(N180="základní",J180,0)</f>
        <v>0</v>
      </c>
      <c r="BF180" s="240">
        <f>IF(N180="snížená",J180,0)</f>
        <v>0</v>
      </c>
      <c r="BG180" s="240">
        <f>IF(N180="zákl. přenesená",J180,0)</f>
        <v>0</v>
      </c>
      <c r="BH180" s="240">
        <f>IF(N180="sníž. přenesená",J180,0)</f>
        <v>0</v>
      </c>
      <c r="BI180" s="240">
        <f>IF(N180="nulová",J180,0)</f>
        <v>0</v>
      </c>
      <c r="BJ180" s="17" t="s">
        <v>21</v>
      </c>
      <c r="BK180" s="240">
        <f>ROUND(I180*H180,2)</f>
        <v>0</v>
      </c>
      <c r="BL180" s="17" t="s">
        <v>157</v>
      </c>
      <c r="BM180" s="239" t="s">
        <v>911</v>
      </c>
    </row>
    <row r="181" s="2" customFormat="1">
      <c r="A181" s="38"/>
      <c r="B181" s="39"/>
      <c r="C181" s="40"/>
      <c r="D181" s="241" t="s">
        <v>159</v>
      </c>
      <c r="E181" s="40"/>
      <c r="F181" s="242" t="s">
        <v>912</v>
      </c>
      <c r="G181" s="40"/>
      <c r="H181" s="40"/>
      <c r="I181" s="243"/>
      <c r="J181" s="40"/>
      <c r="K181" s="40"/>
      <c r="L181" s="44"/>
      <c r="M181" s="244"/>
      <c r="N181" s="245"/>
      <c r="O181" s="91"/>
      <c r="P181" s="91"/>
      <c r="Q181" s="91"/>
      <c r="R181" s="91"/>
      <c r="S181" s="91"/>
      <c r="T181" s="92"/>
      <c r="U181" s="38"/>
      <c r="V181" s="38"/>
      <c r="W181" s="38"/>
      <c r="X181" s="38"/>
      <c r="Y181" s="38"/>
      <c r="Z181" s="38"/>
      <c r="AA181" s="38"/>
      <c r="AB181" s="38"/>
      <c r="AC181" s="38"/>
      <c r="AD181" s="38"/>
      <c r="AE181" s="38"/>
      <c r="AT181" s="17" t="s">
        <v>159</v>
      </c>
      <c r="AU181" s="17" t="s">
        <v>85</v>
      </c>
    </row>
    <row r="182" s="2" customFormat="1">
      <c r="A182" s="38"/>
      <c r="B182" s="39"/>
      <c r="C182" s="40"/>
      <c r="D182" s="241" t="s">
        <v>161</v>
      </c>
      <c r="E182" s="40"/>
      <c r="F182" s="246" t="s">
        <v>766</v>
      </c>
      <c r="G182" s="40"/>
      <c r="H182" s="40"/>
      <c r="I182" s="243"/>
      <c r="J182" s="40"/>
      <c r="K182" s="40"/>
      <c r="L182" s="44"/>
      <c r="M182" s="244"/>
      <c r="N182" s="245"/>
      <c r="O182" s="91"/>
      <c r="P182" s="91"/>
      <c r="Q182" s="91"/>
      <c r="R182" s="91"/>
      <c r="S182" s="91"/>
      <c r="T182" s="92"/>
      <c r="U182" s="38"/>
      <c r="V182" s="38"/>
      <c r="W182" s="38"/>
      <c r="X182" s="38"/>
      <c r="Y182" s="38"/>
      <c r="Z182" s="38"/>
      <c r="AA182" s="38"/>
      <c r="AB182" s="38"/>
      <c r="AC182" s="38"/>
      <c r="AD182" s="38"/>
      <c r="AE182" s="38"/>
      <c r="AT182" s="17" t="s">
        <v>161</v>
      </c>
      <c r="AU182" s="17" t="s">
        <v>85</v>
      </c>
    </row>
    <row r="183" s="2" customFormat="1">
      <c r="A183" s="38"/>
      <c r="B183" s="39"/>
      <c r="C183" s="40"/>
      <c r="D183" s="241" t="s">
        <v>177</v>
      </c>
      <c r="E183" s="40"/>
      <c r="F183" s="246" t="s">
        <v>913</v>
      </c>
      <c r="G183" s="40"/>
      <c r="H183" s="40"/>
      <c r="I183" s="243"/>
      <c r="J183" s="40"/>
      <c r="K183" s="40"/>
      <c r="L183" s="44"/>
      <c r="M183" s="244"/>
      <c r="N183" s="245"/>
      <c r="O183" s="91"/>
      <c r="P183" s="91"/>
      <c r="Q183" s="91"/>
      <c r="R183" s="91"/>
      <c r="S183" s="91"/>
      <c r="T183" s="92"/>
      <c r="U183" s="38"/>
      <c r="V183" s="38"/>
      <c r="W183" s="38"/>
      <c r="X183" s="38"/>
      <c r="Y183" s="38"/>
      <c r="Z183" s="38"/>
      <c r="AA183" s="38"/>
      <c r="AB183" s="38"/>
      <c r="AC183" s="38"/>
      <c r="AD183" s="38"/>
      <c r="AE183" s="38"/>
      <c r="AT183" s="17" t="s">
        <v>177</v>
      </c>
      <c r="AU183" s="17" t="s">
        <v>85</v>
      </c>
    </row>
    <row r="184" s="2" customFormat="1" ht="24.15" customHeight="1">
      <c r="A184" s="38"/>
      <c r="B184" s="39"/>
      <c r="C184" s="228" t="s">
        <v>252</v>
      </c>
      <c r="D184" s="228" t="s">
        <v>152</v>
      </c>
      <c r="E184" s="229" t="s">
        <v>914</v>
      </c>
      <c r="F184" s="230" t="s">
        <v>915</v>
      </c>
      <c r="G184" s="231" t="s">
        <v>408</v>
      </c>
      <c r="H184" s="232">
        <v>18</v>
      </c>
      <c r="I184" s="233"/>
      <c r="J184" s="234">
        <f>ROUND(I184*H184,2)</f>
        <v>0</v>
      </c>
      <c r="K184" s="230" t="s">
        <v>701</v>
      </c>
      <c r="L184" s="44"/>
      <c r="M184" s="235" t="s">
        <v>1</v>
      </c>
      <c r="N184" s="236" t="s">
        <v>42</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157</v>
      </c>
      <c r="AT184" s="239" t="s">
        <v>152</v>
      </c>
      <c r="AU184" s="239" t="s">
        <v>85</v>
      </c>
      <c r="AY184" s="17" t="s">
        <v>150</v>
      </c>
      <c r="BE184" s="240">
        <f>IF(N184="základní",J184,0)</f>
        <v>0</v>
      </c>
      <c r="BF184" s="240">
        <f>IF(N184="snížená",J184,0)</f>
        <v>0</v>
      </c>
      <c r="BG184" s="240">
        <f>IF(N184="zákl. přenesená",J184,0)</f>
        <v>0</v>
      </c>
      <c r="BH184" s="240">
        <f>IF(N184="sníž. přenesená",J184,0)</f>
        <v>0</v>
      </c>
      <c r="BI184" s="240">
        <f>IF(N184="nulová",J184,0)</f>
        <v>0</v>
      </c>
      <c r="BJ184" s="17" t="s">
        <v>21</v>
      </c>
      <c r="BK184" s="240">
        <f>ROUND(I184*H184,2)</f>
        <v>0</v>
      </c>
      <c r="BL184" s="17" t="s">
        <v>157</v>
      </c>
      <c r="BM184" s="239" t="s">
        <v>916</v>
      </c>
    </row>
    <row r="185" s="2" customFormat="1">
      <c r="A185" s="38"/>
      <c r="B185" s="39"/>
      <c r="C185" s="40"/>
      <c r="D185" s="241" t="s">
        <v>159</v>
      </c>
      <c r="E185" s="40"/>
      <c r="F185" s="242" t="s">
        <v>917</v>
      </c>
      <c r="G185" s="40"/>
      <c r="H185" s="40"/>
      <c r="I185" s="243"/>
      <c r="J185" s="40"/>
      <c r="K185" s="40"/>
      <c r="L185" s="44"/>
      <c r="M185" s="244"/>
      <c r="N185" s="245"/>
      <c r="O185" s="91"/>
      <c r="P185" s="91"/>
      <c r="Q185" s="91"/>
      <c r="R185" s="91"/>
      <c r="S185" s="91"/>
      <c r="T185" s="92"/>
      <c r="U185" s="38"/>
      <c r="V185" s="38"/>
      <c r="W185" s="38"/>
      <c r="X185" s="38"/>
      <c r="Y185" s="38"/>
      <c r="Z185" s="38"/>
      <c r="AA185" s="38"/>
      <c r="AB185" s="38"/>
      <c r="AC185" s="38"/>
      <c r="AD185" s="38"/>
      <c r="AE185" s="38"/>
      <c r="AT185" s="17" t="s">
        <v>159</v>
      </c>
      <c r="AU185" s="17" t="s">
        <v>85</v>
      </c>
    </row>
    <row r="186" s="2" customFormat="1">
      <c r="A186" s="38"/>
      <c r="B186" s="39"/>
      <c r="C186" s="40"/>
      <c r="D186" s="241" t="s">
        <v>161</v>
      </c>
      <c r="E186" s="40"/>
      <c r="F186" s="246" t="s">
        <v>766</v>
      </c>
      <c r="G186" s="40"/>
      <c r="H186" s="40"/>
      <c r="I186" s="243"/>
      <c r="J186" s="40"/>
      <c r="K186" s="40"/>
      <c r="L186" s="44"/>
      <c r="M186" s="244"/>
      <c r="N186" s="245"/>
      <c r="O186" s="91"/>
      <c r="P186" s="91"/>
      <c r="Q186" s="91"/>
      <c r="R186" s="91"/>
      <c r="S186" s="91"/>
      <c r="T186" s="92"/>
      <c r="U186" s="38"/>
      <c r="V186" s="38"/>
      <c r="W186" s="38"/>
      <c r="X186" s="38"/>
      <c r="Y186" s="38"/>
      <c r="Z186" s="38"/>
      <c r="AA186" s="38"/>
      <c r="AB186" s="38"/>
      <c r="AC186" s="38"/>
      <c r="AD186" s="38"/>
      <c r="AE186" s="38"/>
      <c r="AT186" s="17" t="s">
        <v>161</v>
      </c>
      <c r="AU186" s="17" t="s">
        <v>85</v>
      </c>
    </row>
    <row r="187" s="2" customFormat="1" ht="24.15" customHeight="1">
      <c r="A187" s="38"/>
      <c r="B187" s="39"/>
      <c r="C187" s="228" t="s">
        <v>8</v>
      </c>
      <c r="D187" s="228" t="s">
        <v>152</v>
      </c>
      <c r="E187" s="229" t="s">
        <v>918</v>
      </c>
      <c r="F187" s="230" t="s">
        <v>919</v>
      </c>
      <c r="G187" s="231" t="s">
        <v>408</v>
      </c>
      <c r="H187" s="232">
        <v>7</v>
      </c>
      <c r="I187" s="233"/>
      <c r="J187" s="234">
        <f>ROUND(I187*H187,2)</f>
        <v>0</v>
      </c>
      <c r="K187" s="230" t="s">
        <v>701</v>
      </c>
      <c r="L187" s="44"/>
      <c r="M187" s="235" t="s">
        <v>1</v>
      </c>
      <c r="N187" s="236" t="s">
        <v>42</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157</v>
      </c>
      <c r="AT187" s="239" t="s">
        <v>152</v>
      </c>
      <c r="AU187" s="239" t="s">
        <v>85</v>
      </c>
      <c r="AY187" s="17" t="s">
        <v>150</v>
      </c>
      <c r="BE187" s="240">
        <f>IF(N187="základní",J187,0)</f>
        <v>0</v>
      </c>
      <c r="BF187" s="240">
        <f>IF(N187="snížená",J187,0)</f>
        <v>0</v>
      </c>
      <c r="BG187" s="240">
        <f>IF(N187="zákl. přenesená",J187,0)</f>
        <v>0</v>
      </c>
      <c r="BH187" s="240">
        <f>IF(N187="sníž. přenesená",J187,0)</f>
        <v>0</v>
      </c>
      <c r="BI187" s="240">
        <f>IF(N187="nulová",J187,0)</f>
        <v>0</v>
      </c>
      <c r="BJ187" s="17" t="s">
        <v>21</v>
      </c>
      <c r="BK187" s="240">
        <f>ROUND(I187*H187,2)</f>
        <v>0</v>
      </c>
      <c r="BL187" s="17" t="s">
        <v>157</v>
      </c>
      <c r="BM187" s="239" t="s">
        <v>920</v>
      </c>
    </row>
    <row r="188" s="2" customFormat="1">
      <c r="A188" s="38"/>
      <c r="B188" s="39"/>
      <c r="C188" s="40"/>
      <c r="D188" s="241" t="s">
        <v>159</v>
      </c>
      <c r="E188" s="40"/>
      <c r="F188" s="242" t="s">
        <v>921</v>
      </c>
      <c r="G188" s="40"/>
      <c r="H188" s="40"/>
      <c r="I188" s="243"/>
      <c r="J188" s="40"/>
      <c r="K188" s="40"/>
      <c r="L188" s="44"/>
      <c r="M188" s="244"/>
      <c r="N188" s="245"/>
      <c r="O188" s="91"/>
      <c r="P188" s="91"/>
      <c r="Q188" s="91"/>
      <c r="R188" s="91"/>
      <c r="S188" s="91"/>
      <c r="T188" s="92"/>
      <c r="U188" s="38"/>
      <c r="V188" s="38"/>
      <c r="W188" s="38"/>
      <c r="X188" s="38"/>
      <c r="Y188" s="38"/>
      <c r="Z188" s="38"/>
      <c r="AA188" s="38"/>
      <c r="AB188" s="38"/>
      <c r="AC188" s="38"/>
      <c r="AD188" s="38"/>
      <c r="AE188" s="38"/>
      <c r="AT188" s="17" t="s">
        <v>159</v>
      </c>
      <c r="AU188" s="17" t="s">
        <v>85</v>
      </c>
    </row>
    <row r="189" s="2" customFormat="1">
      <c r="A189" s="38"/>
      <c r="B189" s="39"/>
      <c r="C189" s="40"/>
      <c r="D189" s="241" t="s">
        <v>161</v>
      </c>
      <c r="E189" s="40"/>
      <c r="F189" s="246" t="s">
        <v>766</v>
      </c>
      <c r="G189" s="40"/>
      <c r="H189" s="40"/>
      <c r="I189" s="243"/>
      <c r="J189" s="40"/>
      <c r="K189" s="40"/>
      <c r="L189" s="44"/>
      <c r="M189" s="244"/>
      <c r="N189" s="245"/>
      <c r="O189" s="91"/>
      <c r="P189" s="91"/>
      <c r="Q189" s="91"/>
      <c r="R189" s="91"/>
      <c r="S189" s="91"/>
      <c r="T189" s="92"/>
      <c r="U189" s="38"/>
      <c r="V189" s="38"/>
      <c r="W189" s="38"/>
      <c r="X189" s="38"/>
      <c r="Y189" s="38"/>
      <c r="Z189" s="38"/>
      <c r="AA189" s="38"/>
      <c r="AB189" s="38"/>
      <c r="AC189" s="38"/>
      <c r="AD189" s="38"/>
      <c r="AE189" s="38"/>
      <c r="AT189" s="17" t="s">
        <v>161</v>
      </c>
      <c r="AU189" s="17" t="s">
        <v>85</v>
      </c>
    </row>
    <row r="190" s="2" customFormat="1" ht="24.15" customHeight="1">
      <c r="A190" s="38"/>
      <c r="B190" s="39"/>
      <c r="C190" s="228" t="s">
        <v>265</v>
      </c>
      <c r="D190" s="228" t="s">
        <v>152</v>
      </c>
      <c r="E190" s="229" t="s">
        <v>922</v>
      </c>
      <c r="F190" s="230" t="s">
        <v>923</v>
      </c>
      <c r="G190" s="231" t="s">
        <v>173</v>
      </c>
      <c r="H190" s="232">
        <v>100</v>
      </c>
      <c r="I190" s="233"/>
      <c r="J190" s="234">
        <f>ROUND(I190*H190,2)</f>
        <v>0</v>
      </c>
      <c r="K190" s="230" t="s">
        <v>701</v>
      </c>
      <c r="L190" s="44"/>
      <c r="M190" s="235" t="s">
        <v>1</v>
      </c>
      <c r="N190" s="236" t="s">
        <v>42</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157</v>
      </c>
      <c r="AT190" s="239" t="s">
        <v>152</v>
      </c>
      <c r="AU190" s="239" t="s">
        <v>85</v>
      </c>
      <c r="AY190" s="17" t="s">
        <v>150</v>
      </c>
      <c r="BE190" s="240">
        <f>IF(N190="základní",J190,0)</f>
        <v>0</v>
      </c>
      <c r="BF190" s="240">
        <f>IF(N190="snížená",J190,0)</f>
        <v>0</v>
      </c>
      <c r="BG190" s="240">
        <f>IF(N190="zákl. přenesená",J190,0)</f>
        <v>0</v>
      </c>
      <c r="BH190" s="240">
        <f>IF(N190="sníž. přenesená",J190,0)</f>
        <v>0</v>
      </c>
      <c r="BI190" s="240">
        <f>IF(N190="nulová",J190,0)</f>
        <v>0</v>
      </c>
      <c r="BJ190" s="17" t="s">
        <v>21</v>
      </c>
      <c r="BK190" s="240">
        <f>ROUND(I190*H190,2)</f>
        <v>0</v>
      </c>
      <c r="BL190" s="17" t="s">
        <v>157</v>
      </c>
      <c r="BM190" s="239" t="s">
        <v>924</v>
      </c>
    </row>
    <row r="191" s="2" customFormat="1">
      <c r="A191" s="38"/>
      <c r="B191" s="39"/>
      <c r="C191" s="40"/>
      <c r="D191" s="241" t="s">
        <v>159</v>
      </c>
      <c r="E191" s="40"/>
      <c r="F191" s="242" t="s">
        <v>925</v>
      </c>
      <c r="G191" s="40"/>
      <c r="H191" s="40"/>
      <c r="I191" s="243"/>
      <c r="J191" s="40"/>
      <c r="K191" s="40"/>
      <c r="L191" s="44"/>
      <c r="M191" s="244"/>
      <c r="N191" s="245"/>
      <c r="O191" s="91"/>
      <c r="P191" s="91"/>
      <c r="Q191" s="91"/>
      <c r="R191" s="91"/>
      <c r="S191" s="91"/>
      <c r="T191" s="92"/>
      <c r="U191" s="38"/>
      <c r="V191" s="38"/>
      <c r="W191" s="38"/>
      <c r="X191" s="38"/>
      <c r="Y191" s="38"/>
      <c r="Z191" s="38"/>
      <c r="AA191" s="38"/>
      <c r="AB191" s="38"/>
      <c r="AC191" s="38"/>
      <c r="AD191" s="38"/>
      <c r="AE191" s="38"/>
      <c r="AT191" s="17" t="s">
        <v>159</v>
      </c>
      <c r="AU191" s="17" t="s">
        <v>85</v>
      </c>
    </row>
    <row r="192" s="2" customFormat="1">
      <c r="A192" s="38"/>
      <c r="B192" s="39"/>
      <c r="C192" s="40"/>
      <c r="D192" s="241" t="s">
        <v>161</v>
      </c>
      <c r="E192" s="40"/>
      <c r="F192" s="246" t="s">
        <v>781</v>
      </c>
      <c r="G192" s="40"/>
      <c r="H192" s="40"/>
      <c r="I192" s="243"/>
      <c r="J192" s="40"/>
      <c r="K192" s="40"/>
      <c r="L192" s="44"/>
      <c r="M192" s="244"/>
      <c r="N192" s="245"/>
      <c r="O192" s="91"/>
      <c r="P192" s="91"/>
      <c r="Q192" s="91"/>
      <c r="R192" s="91"/>
      <c r="S192" s="91"/>
      <c r="T192" s="92"/>
      <c r="U192" s="38"/>
      <c r="V192" s="38"/>
      <c r="W192" s="38"/>
      <c r="X192" s="38"/>
      <c r="Y192" s="38"/>
      <c r="Z192" s="38"/>
      <c r="AA192" s="38"/>
      <c r="AB192" s="38"/>
      <c r="AC192" s="38"/>
      <c r="AD192" s="38"/>
      <c r="AE192" s="38"/>
      <c r="AT192" s="17" t="s">
        <v>161</v>
      </c>
      <c r="AU192" s="17" t="s">
        <v>85</v>
      </c>
    </row>
    <row r="193" s="2" customFormat="1">
      <c r="A193" s="38"/>
      <c r="B193" s="39"/>
      <c r="C193" s="40"/>
      <c r="D193" s="241" t="s">
        <v>177</v>
      </c>
      <c r="E193" s="40"/>
      <c r="F193" s="246" t="s">
        <v>926</v>
      </c>
      <c r="G193" s="40"/>
      <c r="H193" s="40"/>
      <c r="I193" s="243"/>
      <c r="J193" s="40"/>
      <c r="K193" s="40"/>
      <c r="L193" s="44"/>
      <c r="M193" s="244"/>
      <c r="N193" s="245"/>
      <c r="O193" s="91"/>
      <c r="P193" s="91"/>
      <c r="Q193" s="91"/>
      <c r="R193" s="91"/>
      <c r="S193" s="91"/>
      <c r="T193" s="92"/>
      <c r="U193" s="38"/>
      <c r="V193" s="38"/>
      <c r="W193" s="38"/>
      <c r="X193" s="38"/>
      <c r="Y193" s="38"/>
      <c r="Z193" s="38"/>
      <c r="AA193" s="38"/>
      <c r="AB193" s="38"/>
      <c r="AC193" s="38"/>
      <c r="AD193" s="38"/>
      <c r="AE193" s="38"/>
      <c r="AT193" s="17" t="s">
        <v>177</v>
      </c>
      <c r="AU193" s="17" t="s">
        <v>85</v>
      </c>
    </row>
    <row r="194" s="14" customFormat="1">
      <c r="A194" s="14"/>
      <c r="B194" s="258"/>
      <c r="C194" s="259"/>
      <c r="D194" s="241" t="s">
        <v>169</v>
      </c>
      <c r="E194" s="260" t="s">
        <v>1</v>
      </c>
      <c r="F194" s="261" t="s">
        <v>927</v>
      </c>
      <c r="G194" s="259"/>
      <c r="H194" s="260" t="s">
        <v>1</v>
      </c>
      <c r="I194" s="262"/>
      <c r="J194" s="259"/>
      <c r="K194" s="259"/>
      <c r="L194" s="263"/>
      <c r="M194" s="264"/>
      <c r="N194" s="265"/>
      <c r="O194" s="265"/>
      <c r="P194" s="265"/>
      <c r="Q194" s="265"/>
      <c r="R194" s="265"/>
      <c r="S194" s="265"/>
      <c r="T194" s="266"/>
      <c r="U194" s="14"/>
      <c r="V194" s="14"/>
      <c r="W194" s="14"/>
      <c r="X194" s="14"/>
      <c r="Y194" s="14"/>
      <c r="Z194" s="14"/>
      <c r="AA194" s="14"/>
      <c r="AB194" s="14"/>
      <c r="AC194" s="14"/>
      <c r="AD194" s="14"/>
      <c r="AE194" s="14"/>
      <c r="AT194" s="267" t="s">
        <v>169</v>
      </c>
      <c r="AU194" s="267" t="s">
        <v>85</v>
      </c>
      <c r="AV194" s="14" t="s">
        <v>21</v>
      </c>
      <c r="AW194" s="14" t="s">
        <v>34</v>
      </c>
      <c r="AX194" s="14" t="s">
        <v>77</v>
      </c>
      <c r="AY194" s="267" t="s">
        <v>150</v>
      </c>
    </row>
    <row r="195" s="14" customFormat="1">
      <c r="A195" s="14"/>
      <c r="B195" s="258"/>
      <c r="C195" s="259"/>
      <c r="D195" s="241" t="s">
        <v>169</v>
      </c>
      <c r="E195" s="260" t="s">
        <v>1</v>
      </c>
      <c r="F195" s="261" t="s">
        <v>928</v>
      </c>
      <c r="G195" s="259"/>
      <c r="H195" s="260" t="s">
        <v>1</v>
      </c>
      <c r="I195" s="262"/>
      <c r="J195" s="259"/>
      <c r="K195" s="259"/>
      <c r="L195" s="263"/>
      <c r="M195" s="264"/>
      <c r="N195" s="265"/>
      <c r="O195" s="265"/>
      <c r="P195" s="265"/>
      <c r="Q195" s="265"/>
      <c r="R195" s="265"/>
      <c r="S195" s="265"/>
      <c r="T195" s="266"/>
      <c r="U195" s="14"/>
      <c r="V195" s="14"/>
      <c r="W195" s="14"/>
      <c r="X195" s="14"/>
      <c r="Y195" s="14"/>
      <c r="Z195" s="14"/>
      <c r="AA195" s="14"/>
      <c r="AB195" s="14"/>
      <c r="AC195" s="14"/>
      <c r="AD195" s="14"/>
      <c r="AE195" s="14"/>
      <c r="AT195" s="267" t="s">
        <v>169</v>
      </c>
      <c r="AU195" s="267" t="s">
        <v>85</v>
      </c>
      <c r="AV195" s="14" t="s">
        <v>21</v>
      </c>
      <c r="AW195" s="14" t="s">
        <v>34</v>
      </c>
      <c r="AX195" s="14" t="s">
        <v>77</v>
      </c>
      <c r="AY195" s="267" t="s">
        <v>150</v>
      </c>
    </row>
    <row r="196" s="13" customFormat="1">
      <c r="A196" s="13"/>
      <c r="B196" s="247"/>
      <c r="C196" s="248"/>
      <c r="D196" s="241" t="s">
        <v>169</v>
      </c>
      <c r="E196" s="249" t="s">
        <v>1</v>
      </c>
      <c r="F196" s="250" t="s">
        <v>929</v>
      </c>
      <c r="G196" s="248"/>
      <c r="H196" s="251">
        <v>100</v>
      </c>
      <c r="I196" s="252"/>
      <c r="J196" s="248"/>
      <c r="K196" s="248"/>
      <c r="L196" s="253"/>
      <c r="M196" s="254"/>
      <c r="N196" s="255"/>
      <c r="O196" s="255"/>
      <c r="P196" s="255"/>
      <c r="Q196" s="255"/>
      <c r="R196" s="255"/>
      <c r="S196" s="255"/>
      <c r="T196" s="256"/>
      <c r="U196" s="13"/>
      <c r="V196" s="13"/>
      <c r="W196" s="13"/>
      <c r="X196" s="13"/>
      <c r="Y196" s="13"/>
      <c r="Z196" s="13"/>
      <c r="AA196" s="13"/>
      <c r="AB196" s="13"/>
      <c r="AC196" s="13"/>
      <c r="AD196" s="13"/>
      <c r="AE196" s="13"/>
      <c r="AT196" s="257" t="s">
        <v>169</v>
      </c>
      <c r="AU196" s="257" t="s">
        <v>85</v>
      </c>
      <c r="AV196" s="13" t="s">
        <v>85</v>
      </c>
      <c r="AW196" s="13" t="s">
        <v>34</v>
      </c>
      <c r="AX196" s="13" t="s">
        <v>21</v>
      </c>
      <c r="AY196" s="257" t="s">
        <v>150</v>
      </c>
    </row>
    <row r="197" s="2" customFormat="1" ht="24.15" customHeight="1">
      <c r="A197" s="38"/>
      <c r="B197" s="39"/>
      <c r="C197" s="228" t="s">
        <v>273</v>
      </c>
      <c r="D197" s="228" t="s">
        <v>152</v>
      </c>
      <c r="E197" s="229" t="s">
        <v>930</v>
      </c>
      <c r="F197" s="230" t="s">
        <v>931</v>
      </c>
      <c r="G197" s="231" t="s">
        <v>173</v>
      </c>
      <c r="H197" s="232">
        <v>100</v>
      </c>
      <c r="I197" s="233"/>
      <c r="J197" s="234">
        <f>ROUND(I197*H197,2)</f>
        <v>0</v>
      </c>
      <c r="K197" s="230" t="s">
        <v>701</v>
      </c>
      <c r="L197" s="44"/>
      <c r="M197" s="235" t="s">
        <v>1</v>
      </c>
      <c r="N197" s="236" t="s">
        <v>42</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157</v>
      </c>
      <c r="AT197" s="239" t="s">
        <v>152</v>
      </c>
      <c r="AU197" s="239" t="s">
        <v>85</v>
      </c>
      <c r="AY197" s="17" t="s">
        <v>150</v>
      </c>
      <c r="BE197" s="240">
        <f>IF(N197="základní",J197,0)</f>
        <v>0</v>
      </c>
      <c r="BF197" s="240">
        <f>IF(N197="snížená",J197,0)</f>
        <v>0</v>
      </c>
      <c r="BG197" s="240">
        <f>IF(N197="zákl. přenesená",J197,0)</f>
        <v>0</v>
      </c>
      <c r="BH197" s="240">
        <f>IF(N197="sníž. přenesená",J197,0)</f>
        <v>0</v>
      </c>
      <c r="BI197" s="240">
        <f>IF(N197="nulová",J197,0)</f>
        <v>0</v>
      </c>
      <c r="BJ197" s="17" t="s">
        <v>21</v>
      </c>
      <c r="BK197" s="240">
        <f>ROUND(I197*H197,2)</f>
        <v>0</v>
      </c>
      <c r="BL197" s="17" t="s">
        <v>157</v>
      </c>
      <c r="BM197" s="239" t="s">
        <v>932</v>
      </c>
    </row>
    <row r="198" s="2" customFormat="1">
      <c r="A198" s="38"/>
      <c r="B198" s="39"/>
      <c r="C198" s="40"/>
      <c r="D198" s="241" t="s">
        <v>159</v>
      </c>
      <c r="E198" s="40"/>
      <c r="F198" s="242" t="s">
        <v>933</v>
      </c>
      <c r="G198" s="40"/>
      <c r="H198" s="40"/>
      <c r="I198" s="243"/>
      <c r="J198" s="40"/>
      <c r="K198" s="40"/>
      <c r="L198" s="44"/>
      <c r="M198" s="244"/>
      <c r="N198" s="245"/>
      <c r="O198" s="91"/>
      <c r="P198" s="91"/>
      <c r="Q198" s="91"/>
      <c r="R198" s="91"/>
      <c r="S198" s="91"/>
      <c r="T198" s="92"/>
      <c r="U198" s="38"/>
      <c r="V198" s="38"/>
      <c r="W198" s="38"/>
      <c r="X198" s="38"/>
      <c r="Y198" s="38"/>
      <c r="Z198" s="38"/>
      <c r="AA198" s="38"/>
      <c r="AB198" s="38"/>
      <c r="AC198" s="38"/>
      <c r="AD198" s="38"/>
      <c r="AE198" s="38"/>
      <c r="AT198" s="17" t="s">
        <v>159</v>
      </c>
      <c r="AU198" s="17" t="s">
        <v>85</v>
      </c>
    </row>
    <row r="199" s="2" customFormat="1">
      <c r="A199" s="38"/>
      <c r="B199" s="39"/>
      <c r="C199" s="40"/>
      <c r="D199" s="241" t="s">
        <v>161</v>
      </c>
      <c r="E199" s="40"/>
      <c r="F199" s="246" t="s">
        <v>790</v>
      </c>
      <c r="G199" s="40"/>
      <c r="H199" s="40"/>
      <c r="I199" s="243"/>
      <c r="J199" s="40"/>
      <c r="K199" s="40"/>
      <c r="L199" s="44"/>
      <c r="M199" s="244"/>
      <c r="N199" s="245"/>
      <c r="O199" s="91"/>
      <c r="P199" s="91"/>
      <c r="Q199" s="91"/>
      <c r="R199" s="91"/>
      <c r="S199" s="91"/>
      <c r="T199" s="92"/>
      <c r="U199" s="38"/>
      <c r="V199" s="38"/>
      <c r="W199" s="38"/>
      <c r="X199" s="38"/>
      <c r="Y199" s="38"/>
      <c r="Z199" s="38"/>
      <c r="AA199" s="38"/>
      <c r="AB199" s="38"/>
      <c r="AC199" s="38"/>
      <c r="AD199" s="38"/>
      <c r="AE199" s="38"/>
      <c r="AT199" s="17" t="s">
        <v>161</v>
      </c>
      <c r="AU199" s="17" t="s">
        <v>85</v>
      </c>
    </row>
    <row r="200" s="2" customFormat="1">
      <c r="A200" s="38"/>
      <c r="B200" s="39"/>
      <c r="C200" s="40"/>
      <c r="D200" s="241" t="s">
        <v>177</v>
      </c>
      <c r="E200" s="40"/>
      <c r="F200" s="246" t="s">
        <v>934</v>
      </c>
      <c r="G200" s="40"/>
      <c r="H200" s="40"/>
      <c r="I200" s="243"/>
      <c r="J200" s="40"/>
      <c r="K200" s="40"/>
      <c r="L200" s="44"/>
      <c r="M200" s="244"/>
      <c r="N200" s="245"/>
      <c r="O200" s="91"/>
      <c r="P200" s="91"/>
      <c r="Q200" s="91"/>
      <c r="R200" s="91"/>
      <c r="S200" s="91"/>
      <c r="T200" s="92"/>
      <c r="U200" s="38"/>
      <c r="V200" s="38"/>
      <c r="W200" s="38"/>
      <c r="X200" s="38"/>
      <c r="Y200" s="38"/>
      <c r="Z200" s="38"/>
      <c r="AA200" s="38"/>
      <c r="AB200" s="38"/>
      <c r="AC200" s="38"/>
      <c r="AD200" s="38"/>
      <c r="AE200" s="38"/>
      <c r="AT200" s="17" t="s">
        <v>177</v>
      </c>
      <c r="AU200" s="17" t="s">
        <v>85</v>
      </c>
    </row>
    <row r="201" s="14" customFormat="1">
      <c r="A201" s="14"/>
      <c r="B201" s="258"/>
      <c r="C201" s="259"/>
      <c r="D201" s="241" t="s">
        <v>169</v>
      </c>
      <c r="E201" s="260" t="s">
        <v>1</v>
      </c>
      <c r="F201" s="261" t="s">
        <v>928</v>
      </c>
      <c r="G201" s="259"/>
      <c r="H201" s="260" t="s">
        <v>1</v>
      </c>
      <c r="I201" s="262"/>
      <c r="J201" s="259"/>
      <c r="K201" s="259"/>
      <c r="L201" s="263"/>
      <c r="M201" s="264"/>
      <c r="N201" s="265"/>
      <c r="O201" s="265"/>
      <c r="P201" s="265"/>
      <c r="Q201" s="265"/>
      <c r="R201" s="265"/>
      <c r="S201" s="265"/>
      <c r="T201" s="266"/>
      <c r="U201" s="14"/>
      <c r="V201" s="14"/>
      <c r="W201" s="14"/>
      <c r="X201" s="14"/>
      <c r="Y201" s="14"/>
      <c r="Z201" s="14"/>
      <c r="AA201" s="14"/>
      <c r="AB201" s="14"/>
      <c r="AC201" s="14"/>
      <c r="AD201" s="14"/>
      <c r="AE201" s="14"/>
      <c r="AT201" s="267" t="s">
        <v>169</v>
      </c>
      <c r="AU201" s="267" t="s">
        <v>85</v>
      </c>
      <c r="AV201" s="14" t="s">
        <v>21</v>
      </c>
      <c r="AW201" s="14" t="s">
        <v>34</v>
      </c>
      <c r="AX201" s="14" t="s">
        <v>77</v>
      </c>
      <c r="AY201" s="267" t="s">
        <v>150</v>
      </c>
    </row>
    <row r="202" s="13" customFormat="1">
      <c r="A202" s="13"/>
      <c r="B202" s="247"/>
      <c r="C202" s="248"/>
      <c r="D202" s="241" t="s">
        <v>169</v>
      </c>
      <c r="E202" s="249" t="s">
        <v>1</v>
      </c>
      <c r="F202" s="250" t="s">
        <v>929</v>
      </c>
      <c r="G202" s="248"/>
      <c r="H202" s="251">
        <v>100</v>
      </c>
      <c r="I202" s="252"/>
      <c r="J202" s="248"/>
      <c r="K202" s="248"/>
      <c r="L202" s="253"/>
      <c r="M202" s="254"/>
      <c r="N202" s="255"/>
      <c r="O202" s="255"/>
      <c r="P202" s="255"/>
      <c r="Q202" s="255"/>
      <c r="R202" s="255"/>
      <c r="S202" s="255"/>
      <c r="T202" s="256"/>
      <c r="U202" s="13"/>
      <c r="V202" s="13"/>
      <c r="W202" s="13"/>
      <c r="X202" s="13"/>
      <c r="Y202" s="13"/>
      <c r="Z202" s="13"/>
      <c r="AA202" s="13"/>
      <c r="AB202" s="13"/>
      <c r="AC202" s="13"/>
      <c r="AD202" s="13"/>
      <c r="AE202" s="13"/>
      <c r="AT202" s="257" t="s">
        <v>169</v>
      </c>
      <c r="AU202" s="257" t="s">
        <v>85</v>
      </c>
      <c r="AV202" s="13" t="s">
        <v>85</v>
      </c>
      <c r="AW202" s="13" t="s">
        <v>34</v>
      </c>
      <c r="AX202" s="13" t="s">
        <v>21</v>
      </c>
      <c r="AY202" s="257" t="s">
        <v>150</v>
      </c>
    </row>
    <row r="203" s="2" customFormat="1" ht="24.15" customHeight="1">
      <c r="A203" s="38"/>
      <c r="B203" s="39"/>
      <c r="C203" s="228" t="s">
        <v>282</v>
      </c>
      <c r="D203" s="228" t="s">
        <v>152</v>
      </c>
      <c r="E203" s="229" t="s">
        <v>797</v>
      </c>
      <c r="F203" s="230" t="s">
        <v>798</v>
      </c>
      <c r="G203" s="231" t="s">
        <v>799</v>
      </c>
      <c r="H203" s="232">
        <v>4</v>
      </c>
      <c r="I203" s="233"/>
      <c r="J203" s="234">
        <f>ROUND(I203*H203,2)</f>
        <v>0</v>
      </c>
      <c r="K203" s="230" t="s">
        <v>701</v>
      </c>
      <c r="L203" s="44"/>
      <c r="M203" s="235" t="s">
        <v>1</v>
      </c>
      <c r="N203" s="236" t="s">
        <v>42</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157</v>
      </c>
      <c r="AT203" s="239" t="s">
        <v>152</v>
      </c>
      <c r="AU203" s="239" t="s">
        <v>85</v>
      </c>
      <c r="AY203" s="17" t="s">
        <v>150</v>
      </c>
      <c r="BE203" s="240">
        <f>IF(N203="základní",J203,0)</f>
        <v>0</v>
      </c>
      <c r="BF203" s="240">
        <f>IF(N203="snížená",J203,0)</f>
        <v>0</v>
      </c>
      <c r="BG203" s="240">
        <f>IF(N203="zákl. přenesená",J203,0)</f>
        <v>0</v>
      </c>
      <c r="BH203" s="240">
        <f>IF(N203="sníž. přenesená",J203,0)</f>
        <v>0</v>
      </c>
      <c r="BI203" s="240">
        <f>IF(N203="nulová",J203,0)</f>
        <v>0</v>
      </c>
      <c r="BJ203" s="17" t="s">
        <v>21</v>
      </c>
      <c r="BK203" s="240">
        <f>ROUND(I203*H203,2)</f>
        <v>0</v>
      </c>
      <c r="BL203" s="17" t="s">
        <v>157</v>
      </c>
      <c r="BM203" s="239" t="s">
        <v>935</v>
      </c>
    </row>
    <row r="204" s="2" customFormat="1">
      <c r="A204" s="38"/>
      <c r="B204" s="39"/>
      <c r="C204" s="40"/>
      <c r="D204" s="241" t="s">
        <v>159</v>
      </c>
      <c r="E204" s="40"/>
      <c r="F204" s="242" t="s">
        <v>801</v>
      </c>
      <c r="G204" s="40"/>
      <c r="H204" s="40"/>
      <c r="I204" s="243"/>
      <c r="J204" s="40"/>
      <c r="K204" s="40"/>
      <c r="L204" s="44"/>
      <c r="M204" s="244"/>
      <c r="N204" s="245"/>
      <c r="O204" s="91"/>
      <c r="P204" s="91"/>
      <c r="Q204" s="91"/>
      <c r="R204" s="91"/>
      <c r="S204" s="91"/>
      <c r="T204" s="92"/>
      <c r="U204" s="38"/>
      <c r="V204" s="38"/>
      <c r="W204" s="38"/>
      <c r="X204" s="38"/>
      <c r="Y204" s="38"/>
      <c r="Z204" s="38"/>
      <c r="AA204" s="38"/>
      <c r="AB204" s="38"/>
      <c r="AC204" s="38"/>
      <c r="AD204" s="38"/>
      <c r="AE204" s="38"/>
      <c r="AT204" s="17" t="s">
        <v>159</v>
      </c>
      <c r="AU204" s="17" t="s">
        <v>85</v>
      </c>
    </row>
    <row r="205" s="2" customFormat="1">
      <c r="A205" s="38"/>
      <c r="B205" s="39"/>
      <c r="C205" s="40"/>
      <c r="D205" s="241" t="s">
        <v>161</v>
      </c>
      <c r="E205" s="40"/>
      <c r="F205" s="246" t="s">
        <v>802</v>
      </c>
      <c r="G205" s="40"/>
      <c r="H205" s="40"/>
      <c r="I205" s="243"/>
      <c r="J205" s="40"/>
      <c r="K205" s="40"/>
      <c r="L205" s="44"/>
      <c r="M205" s="244"/>
      <c r="N205" s="245"/>
      <c r="O205" s="91"/>
      <c r="P205" s="91"/>
      <c r="Q205" s="91"/>
      <c r="R205" s="91"/>
      <c r="S205" s="91"/>
      <c r="T205" s="92"/>
      <c r="U205" s="38"/>
      <c r="V205" s="38"/>
      <c r="W205" s="38"/>
      <c r="X205" s="38"/>
      <c r="Y205" s="38"/>
      <c r="Z205" s="38"/>
      <c r="AA205" s="38"/>
      <c r="AB205" s="38"/>
      <c r="AC205" s="38"/>
      <c r="AD205" s="38"/>
      <c r="AE205" s="38"/>
      <c r="AT205" s="17" t="s">
        <v>161</v>
      </c>
      <c r="AU205" s="17" t="s">
        <v>85</v>
      </c>
    </row>
    <row r="206" s="2" customFormat="1">
      <c r="A206" s="38"/>
      <c r="B206" s="39"/>
      <c r="C206" s="40"/>
      <c r="D206" s="241" t="s">
        <v>177</v>
      </c>
      <c r="E206" s="40"/>
      <c r="F206" s="246" t="s">
        <v>936</v>
      </c>
      <c r="G206" s="40"/>
      <c r="H206" s="40"/>
      <c r="I206" s="243"/>
      <c r="J206" s="40"/>
      <c r="K206" s="40"/>
      <c r="L206" s="44"/>
      <c r="M206" s="244"/>
      <c r="N206" s="245"/>
      <c r="O206" s="91"/>
      <c r="P206" s="91"/>
      <c r="Q206" s="91"/>
      <c r="R206" s="91"/>
      <c r="S206" s="91"/>
      <c r="T206" s="92"/>
      <c r="U206" s="38"/>
      <c r="V206" s="38"/>
      <c r="W206" s="38"/>
      <c r="X206" s="38"/>
      <c r="Y206" s="38"/>
      <c r="Z206" s="38"/>
      <c r="AA206" s="38"/>
      <c r="AB206" s="38"/>
      <c r="AC206" s="38"/>
      <c r="AD206" s="38"/>
      <c r="AE206" s="38"/>
      <c r="AT206" s="17" t="s">
        <v>177</v>
      </c>
      <c r="AU206" s="17" t="s">
        <v>85</v>
      </c>
    </row>
    <row r="207" s="2" customFormat="1" ht="24.15" customHeight="1">
      <c r="A207" s="38"/>
      <c r="B207" s="39"/>
      <c r="C207" s="228" t="s">
        <v>287</v>
      </c>
      <c r="D207" s="228" t="s">
        <v>152</v>
      </c>
      <c r="E207" s="229" t="s">
        <v>937</v>
      </c>
      <c r="F207" s="230" t="s">
        <v>938</v>
      </c>
      <c r="G207" s="231" t="s">
        <v>173</v>
      </c>
      <c r="H207" s="232">
        <v>49.845999999999997</v>
      </c>
      <c r="I207" s="233"/>
      <c r="J207" s="234">
        <f>ROUND(I207*H207,2)</f>
        <v>0</v>
      </c>
      <c r="K207" s="230" t="s">
        <v>701</v>
      </c>
      <c r="L207" s="44"/>
      <c r="M207" s="235" t="s">
        <v>1</v>
      </c>
      <c r="N207" s="236" t="s">
        <v>42</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157</v>
      </c>
      <c r="AT207" s="239" t="s">
        <v>152</v>
      </c>
      <c r="AU207" s="239" t="s">
        <v>85</v>
      </c>
      <c r="AY207" s="17" t="s">
        <v>150</v>
      </c>
      <c r="BE207" s="240">
        <f>IF(N207="základní",J207,0)</f>
        <v>0</v>
      </c>
      <c r="BF207" s="240">
        <f>IF(N207="snížená",J207,0)</f>
        <v>0</v>
      </c>
      <c r="BG207" s="240">
        <f>IF(N207="zákl. přenesená",J207,0)</f>
        <v>0</v>
      </c>
      <c r="BH207" s="240">
        <f>IF(N207="sníž. přenesená",J207,0)</f>
        <v>0</v>
      </c>
      <c r="BI207" s="240">
        <f>IF(N207="nulová",J207,0)</f>
        <v>0</v>
      </c>
      <c r="BJ207" s="17" t="s">
        <v>21</v>
      </c>
      <c r="BK207" s="240">
        <f>ROUND(I207*H207,2)</f>
        <v>0</v>
      </c>
      <c r="BL207" s="17" t="s">
        <v>157</v>
      </c>
      <c r="BM207" s="239" t="s">
        <v>939</v>
      </c>
    </row>
    <row r="208" s="2" customFormat="1">
      <c r="A208" s="38"/>
      <c r="B208" s="39"/>
      <c r="C208" s="40"/>
      <c r="D208" s="241" t="s">
        <v>159</v>
      </c>
      <c r="E208" s="40"/>
      <c r="F208" s="242" t="s">
        <v>940</v>
      </c>
      <c r="G208" s="40"/>
      <c r="H208" s="40"/>
      <c r="I208" s="243"/>
      <c r="J208" s="40"/>
      <c r="K208" s="40"/>
      <c r="L208" s="44"/>
      <c r="M208" s="244"/>
      <c r="N208" s="245"/>
      <c r="O208" s="91"/>
      <c r="P208" s="91"/>
      <c r="Q208" s="91"/>
      <c r="R208" s="91"/>
      <c r="S208" s="91"/>
      <c r="T208" s="92"/>
      <c r="U208" s="38"/>
      <c r="V208" s="38"/>
      <c r="W208" s="38"/>
      <c r="X208" s="38"/>
      <c r="Y208" s="38"/>
      <c r="Z208" s="38"/>
      <c r="AA208" s="38"/>
      <c r="AB208" s="38"/>
      <c r="AC208" s="38"/>
      <c r="AD208" s="38"/>
      <c r="AE208" s="38"/>
      <c r="AT208" s="17" t="s">
        <v>159</v>
      </c>
      <c r="AU208" s="17" t="s">
        <v>85</v>
      </c>
    </row>
    <row r="209" s="2" customFormat="1">
      <c r="A209" s="38"/>
      <c r="B209" s="39"/>
      <c r="C209" s="40"/>
      <c r="D209" s="241" t="s">
        <v>161</v>
      </c>
      <c r="E209" s="40"/>
      <c r="F209" s="246" t="s">
        <v>941</v>
      </c>
      <c r="G209" s="40"/>
      <c r="H209" s="40"/>
      <c r="I209" s="243"/>
      <c r="J209" s="40"/>
      <c r="K209" s="40"/>
      <c r="L209" s="44"/>
      <c r="M209" s="244"/>
      <c r="N209" s="245"/>
      <c r="O209" s="91"/>
      <c r="P209" s="91"/>
      <c r="Q209" s="91"/>
      <c r="R209" s="91"/>
      <c r="S209" s="91"/>
      <c r="T209" s="92"/>
      <c r="U209" s="38"/>
      <c r="V209" s="38"/>
      <c r="W209" s="38"/>
      <c r="X209" s="38"/>
      <c r="Y209" s="38"/>
      <c r="Z209" s="38"/>
      <c r="AA209" s="38"/>
      <c r="AB209" s="38"/>
      <c r="AC209" s="38"/>
      <c r="AD209" s="38"/>
      <c r="AE209" s="38"/>
      <c r="AT209" s="17" t="s">
        <v>161</v>
      </c>
      <c r="AU209" s="17" t="s">
        <v>85</v>
      </c>
    </row>
    <row r="210" s="2" customFormat="1">
      <c r="A210" s="38"/>
      <c r="B210" s="39"/>
      <c r="C210" s="40"/>
      <c r="D210" s="241" t="s">
        <v>177</v>
      </c>
      <c r="E210" s="40"/>
      <c r="F210" s="246" t="s">
        <v>942</v>
      </c>
      <c r="G210" s="40"/>
      <c r="H210" s="40"/>
      <c r="I210" s="243"/>
      <c r="J210" s="40"/>
      <c r="K210" s="40"/>
      <c r="L210" s="44"/>
      <c r="M210" s="244"/>
      <c r="N210" s="245"/>
      <c r="O210" s="91"/>
      <c r="P210" s="91"/>
      <c r="Q210" s="91"/>
      <c r="R210" s="91"/>
      <c r="S210" s="91"/>
      <c r="T210" s="92"/>
      <c r="U210" s="38"/>
      <c r="V210" s="38"/>
      <c r="W210" s="38"/>
      <c r="X210" s="38"/>
      <c r="Y210" s="38"/>
      <c r="Z210" s="38"/>
      <c r="AA210" s="38"/>
      <c r="AB210" s="38"/>
      <c r="AC210" s="38"/>
      <c r="AD210" s="38"/>
      <c r="AE210" s="38"/>
      <c r="AT210" s="17" t="s">
        <v>177</v>
      </c>
      <c r="AU210" s="17" t="s">
        <v>85</v>
      </c>
    </row>
    <row r="211" s="2" customFormat="1" ht="24.15" customHeight="1">
      <c r="A211" s="38"/>
      <c r="B211" s="39"/>
      <c r="C211" s="228" t="s">
        <v>294</v>
      </c>
      <c r="D211" s="228" t="s">
        <v>152</v>
      </c>
      <c r="E211" s="229" t="s">
        <v>943</v>
      </c>
      <c r="F211" s="230" t="s">
        <v>944</v>
      </c>
      <c r="G211" s="231" t="s">
        <v>173</v>
      </c>
      <c r="H211" s="232">
        <v>49.845999999999997</v>
      </c>
      <c r="I211" s="233"/>
      <c r="J211" s="234">
        <f>ROUND(I211*H211,2)</f>
        <v>0</v>
      </c>
      <c r="K211" s="230" t="s">
        <v>701</v>
      </c>
      <c r="L211" s="44"/>
      <c r="M211" s="235" t="s">
        <v>1</v>
      </c>
      <c r="N211" s="236" t="s">
        <v>42</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157</v>
      </c>
      <c r="AT211" s="239" t="s">
        <v>152</v>
      </c>
      <c r="AU211" s="239" t="s">
        <v>85</v>
      </c>
      <c r="AY211" s="17" t="s">
        <v>150</v>
      </c>
      <c r="BE211" s="240">
        <f>IF(N211="základní",J211,0)</f>
        <v>0</v>
      </c>
      <c r="BF211" s="240">
        <f>IF(N211="snížená",J211,0)</f>
        <v>0</v>
      </c>
      <c r="BG211" s="240">
        <f>IF(N211="zákl. přenesená",J211,0)</f>
        <v>0</v>
      </c>
      <c r="BH211" s="240">
        <f>IF(N211="sníž. přenesená",J211,0)</f>
        <v>0</v>
      </c>
      <c r="BI211" s="240">
        <f>IF(N211="nulová",J211,0)</f>
        <v>0</v>
      </c>
      <c r="BJ211" s="17" t="s">
        <v>21</v>
      </c>
      <c r="BK211" s="240">
        <f>ROUND(I211*H211,2)</f>
        <v>0</v>
      </c>
      <c r="BL211" s="17" t="s">
        <v>157</v>
      </c>
      <c r="BM211" s="239" t="s">
        <v>945</v>
      </c>
    </row>
    <row r="212" s="2" customFormat="1">
      <c r="A212" s="38"/>
      <c r="B212" s="39"/>
      <c r="C212" s="40"/>
      <c r="D212" s="241" t="s">
        <v>159</v>
      </c>
      <c r="E212" s="40"/>
      <c r="F212" s="242" t="s">
        <v>946</v>
      </c>
      <c r="G212" s="40"/>
      <c r="H212" s="40"/>
      <c r="I212" s="243"/>
      <c r="J212" s="40"/>
      <c r="K212" s="40"/>
      <c r="L212" s="44"/>
      <c r="M212" s="244"/>
      <c r="N212" s="245"/>
      <c r="O212" s="91"/>
      <c r="P212" s="91"/>
      <c r="Q212" s="91"/>
      <c r="R212" s="91"/>
      <c r="S212" s="91"/>
      <c r="T212" s="92"/>
      <c r="U212" s="38"/>
      <c r="V212" s="38"/>
      <c r="W212" s="38"/>
      <c r="X212" s="38"/>
      <c r="Y212" s="38"/>
      <c r="Z212" s="38"/>
      <c r="AA212" s="38"/>
      <c r="AB212" s="38"/>
      <c r="AC212" s="38"/>
      <c r="AD212" s="38"/>
      <c r="AE212" s="38"/>
      <c r="AT212" s="17" t="s">
        <v>159</v>
      </c>
      <c r="AU212" s="17" t="s">
        <v>85</v>
      </c>
    </row>
    <row r="213" s="2" customFormat="1">
      <c r="A213" s="38"/>
      <c r="B213" s="39"/>
      <c r="C213" s="40"/>
      <c r="D213" s="241" t="s">
        <v>161</v>
      </c>
      <c r="E213" s="40"/>
      <c r="F213" s="246" t="s">
        <v>947</v>
      </c>
      <c r="G213" s="40"/>
      <c r="H213" s="40"/>
      <c r="I213" s="243"/>
      <c r="J213" s="40"/>
      <c r="K213" s="40"/>
      <c r="L213" s="44"/>
      <c r="M213" s="244"/>
      <c r="N213" s="245"/>
      <c r="O213" s="91"/>
      <c r="P213" s="91"/>
      <c r="Q213" s="91"/>
      <c r="R213" s="91"/>
      <c r="S213" s="91"/>
      <c r="T213" s="92"/>
      <c r="U213" s="38"/>
      <c r="V213" s="38"/>
      <c r="W213" s="38"/>
      <c r="X213" s="38"/>
      <c r="Y213" s="38"/>
      <c r="Z213" s="38"/>
      <c r="AA213" s="38"/>
      <c r="AB213" s="38"/>
      <c r="AC213" s="38"/>
      <c r="AD213" s="38"/>
      <c r="AE213" s="38"/>
      <c r="AT213" s="17" t="s">
        <v>161</v>
      </c>
      <c r="AU213" s="17" t="s">
        <v>85</v>
      </c>
    </row>
    <row r="214" s="2" customFormat="1">
      <c r="A214" s="38"/>
      <c r="B214" s="39"/>
      <c r="C214" s="40"/>
      <c r="D214" s="241" t="s">
        <v>177</v>
      </c>
      <c r="E214" s="40"/>
      <c r="F214" s="246" t="s">
        <v>862</v>
      </c>
      <c r="G214" s="40"/>
      <c r="H214" s="40"/>
      <c r="I214" s="243"/>
      <c r="J214" s="40"/>
      <c r="K214" s="40"/>
      <c r="L214" s="44"/>
      <c r="M214" s="244"/>
      <c r="N214" s="245"/>
      <c r="O214" s="91"/>
      <c r="P214" s="91"/>
      <c r="Q214" s="91"/>
      <c r="R214" s="91"/>
      <c r="S214" s="91"/>
      <c r="T214" s="92"/>
      <c r="U214" s="38"/>
      <c r="V214" s="38"/>
      <c r="W214" s="38"/>
      <c r="X214" s="38"/>
      <c r="Y214" s="38"/>
      <c r="Z214" s="38"/>
      <c r="AA214" s="38"/>
      <c r="AB214" s="38"/>
      <c r="AC214" s="38"/>
      <c r="AD214" s="38"/>
      <c r="AE214" s="38"/>
      <c r="AT214" s="17" t="s">
        <v>177</v>
      </c>
      <c r="AU214" s="17" t="s">
        <v>85</v>
      </c>
    </row>
    <row r="215" s="2" customFormat="1" ht="24.15" customHeight="1">
      <c r="A215" s="38"/>
      <c r="B215" s="39"/>
      <c r="C215" s="228" t="s">
        <v>7</v>
      </c>
      <c r="D215" s="228" t="s">
        <v>152</v>
      </c>
      <c r="E215" s="229" t="s">
        <v>948</v>
      </c>
      <c r="F215" s="230" t="s">
        <v>949</v>
      </c>
      <c r="G215" s="231" t="s">
        <v>173</v>
      </c>
      <c r="H215" s="232">
        <v>49.845999999999997</v>
      </c>
      <c r="I215" s="233"/>
      <c r="J215" s="234">
        <f>ROUND(I215*H215,2)</f>
        <v>0</v>
      </c>
      <c r="K215" s="230" t="s">
        <v>701</v>
      </c>
      <c r="L215" s="44"/>
      <c r="M215" s="235" t="s">
        <v>1</v>
      </c>
      <c r="N215" s="236" t="s">
        <v>42</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157</v>
      </c>
      <c r="AT215" s="239" t="s">
        <v>152</v>
      </c>
      <c r="AU215" s="239" t="s">
        <v>85</v>
      </c>
      <c r="AY215" s="17" t="s">
        <v>150</v>
      </c>
      <c r="BE215" s="240">
        <f>IF(N215="základní",J215,0)</f>
        <v>0</v>
      </c>
      <c r="BF215" s="240">
        <f>IF(N215="snížená",J215,0)</f>
        <v>0</v>
      </c>
      <c r="BG215" s="240">
        <f>IF(N215="zákl. přenesená",J215,0)</f>
        <v>0</v>
      </c>
      <c r="BH215" s="240">
        <f>IF(N215="sníž. přenesená",J215,0)</f>
        <v>0</v>
      </c>
      <c r="BI215" s="240">
        <f>IF(N215="nulová",J215,0)</f>
        <v>0</v>
      </c>
      <c r="BJ215" s="17" t="s">
        <v>21</v>
      </c>
      <c r="BK215" s="240">
        <f>ROUND(I215*H215,2)</f>
        <v>0</v>
      </c>
      <c r="BL215" s="17" t="s">
        <v>157</v>
      </c>
      <c r="BM215" s="239" t="s">
        <v>950</v>
      </c>
    </row>
    <row r="216" s="2" customFormat="1">
      <c r="A216" s="38"/>
      <c r="B216" s="39"/>
      <c r="C216" s="40"/>
      <c r="D216" s="241" t="s">
        <v>159</v>
      </c>
      <c r="E216" s="40"/>
      <c r="F216" s="242" t="s">
        <v>951</v>
      </c>
      <c r="G216" s="40"/>
      <c r="H216" s="40"/>
      <c r="I216" s="243"/>
      <c r="J216" s="40"/>
      <c r="K216" s="40"/>
      <c r="L216" s="44"/>
      <c r="M216" s="244"/>
      <c r="N216" s="245"/>
      <c r="O216" s="91"/>
      <c r="P216" s="91"/>
      <c r="Q216" s="91"/>
      <c r="R216" s="91"/>
      <c r="S216" s="91"/>
      <c r="T216" s="92"/>
      <c r="U216" s="38"/>
      <c r="V216" s="38"/>
      <c r="W216" s="38"/>
      <c r="X216" s="38"/>
      <c r="Y216" s="38"/>
      <c r="Z216" s="38"/>
      <c r="AA216" s="38"/>
      <c r="AB216" s="38"/>
      <c r="AC216" s="38"/>
      <c r="AD216" s="38"/>
      <c r="AE216" s="38"/>
      <c r="AT216" s="17" t="s">
        <v>159</v>
      </c>
      <c r="AU216" s="17" t="s">
        <v>85</v>
      </c>
    </row>
    <row r="217" s="2" customFormat="1">
      <c r="A217" s="38"/>
      <c r="B217" s="39"/>
      <c r="C217" s="40"/>
      <c r="D217" s="241" t="s">
        <v>161</v>
      </c>
      <c r="E217" s="40"/>
      <c r="F217" s="246" t="s">
        <v>952</v>
      </c>
      <c r="G217" s="40"/>
      <c r="H217" s="40"/>
      <c r="I217" s="243"/>
      <c r="J217" s="40"/>
      <c r="K217" s="40"/>
      <c r="L217" s="44"/>
      <c r="M217" s="244"/>
      <c r="N217" s="245"/>
      <c r="O217" s="91"/>
      <c r="P217" s="91"/>
      <c r="Q217" s="91"/>
      <c r="R217" s="91"/>
      <c r="S217" s="91"/>
      <c r="T217" s="92"/>
      <c r="U217" s="38"/>
      <c r="V217" s="38"/>
      <c r="W217" s="38"/>
      <c r="X217" s="38"/>
      <c r="Y217" s="38"/>
      <c r="Z217" s="38"/>
      <c r="AA217" s="38"/>
      <c r="AB217" s="38"/>
      <c r="AC217" s="38"/>
      <c r="AD217" s="38"/>
      <c r="AE217" s="38"/>
      <c r="AT217" s="17" t="s">
        <v>161</v>
      </c>
      <c r="AU217" s="17" t="s">
        <v>85</v>
      </c>
    </row>
    <row r="218" s="12" customFormat="1" ht="25.92" customHeight="1">
      <c r="A218" s="12"/>
      <c r="B218" s="212"/>
      <c r="C218" s="213"/>
      <c r="D218" s="214" t="s">
        <v>76</v>
      </c>
      <c r="E218" s="215" t="s">
        <v>815</v>
      </c>
      <c r="F218" s="215" t="s">
        <v>816</v>
      </c>
      <c r="G218" s="213"/>
      <c r="H218" s="213"/>
      <c r="I218" s="216"/>
      <c r="J218" s="217">
        <f>BK218</f>
        <v>0</v>
      </c>
      <c r="K218" s="213"/>
      <c r="L218" s="218"/>
      <c r="M218" s="219"/>
      <c r="N218" s="220"/>
      <c r="O218" s="220"/>
      <c r="P218" s="221">
        <f>SUM(P219:P241)</f>
        <v>0</v>
      </c>
      <c r="Q218" s="220"/>
      <c r="R218" s="221">
        <f>SUM(R219:R241)</f>
        <v>0</v>
      </c>
      <c r="S218" s="220"/>
      <c r="T218" s="222">
        <f>SUM(T219:T241)</f>
        <v>0</v>
      </c>
      <c r="U218" s="12"/>
      <c r="V218" s="12"/>
      <c r="W218" s="12"/>
      <c r="X218" s="12"/>
      <c r="Y218" s="12"/>
      <c r="Z218" s="12"/>
      <c r="AA218" s="12"/>
      <c r="AB218" s="12"/>
      <c r="AC218" s="12"/>
      <c r="AD218" s="12"/>
      <c r="AE218" s="12"/>
      <c r="AR218" s="223" t="s">
        <v>157</v>
      </c>
      <c r="AT218" s="224" t="s">
        <v>76</v>
      </c>
      <c r="AU218" s="224" t="s">
        <v>77</v>
      </c>
      <c r="AY218" s="223" t="s">
        <v>150</v>
      </c>
      <c r="BK218" s="225">
        <f>SUM(BK219:BK241)</f>
        <v>0</v>
      </c>
    </row>
    <row r="219" s="2" customFormat="1" ht="49.05" customHeight="1">
      <c r="A219" s="38"/>
      <c r="B219" s="39"/>
      <c r="C219" s="228" t="s">
        <v>308</v>
      </c>
      <c r="D219" s="228" t="s">
        <v>152</v>
      </c>
      <c r="E219" s="229" t="s">
        <v>817</v>
      </c>
      <c r="F219" s="230" t="s">
        <v>818</v>
      </c>
      <c r="G219" s="231" t="s">
        <v>207</v>
      </c>
      <c r="H219" s="232">
        <v>108.53</v>
      </c>
      <c r="I219" s="233"/>
      <c r="J219" s="234">
        <f>ROUND(I219*H219,2)</f>
        <v>0</v>
      </c>
      <c r="K219" s="230" t="s">
        <v>701</v>
      </c>
      <c r="L219" s="44"/>
      <c r="M219" s="235" t="s">
        <v>1</v>
      </c>
      <c r="N219" s="236" t="s">
        <v>42</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819</v>
      </c>
      <c r="AT219" s="239" t="s">
        <v>152</v>
      </c>
      <c r="AU219" s="239" t="s">
        <v>21</v>
      </c>
      <c r="AY219" s="17" t="s">
        <v>150</v>
      </c>
      <c r="BE219" s="240">
        <f>IF(N219="základní",J219,0)</f>
        <v>0</v>
      </c>
      <c r="BF219" s="240">
        <f>IF(N219="snížená",J219,0)</f>
        <v>0</v>
      </c>
      <c r="BG219" s="240">
        <f>IF(N219="zákl. přenesená",J219,0)</f>
        <v>0</v>
      </c>
      <c r="BH219" s="240">
        <f>IF(N219="sníž. přenesená",J219,0)</f>
        <v>0</v>
      </c>
      <c r="BI219" s="240">
        <f>IF(N219="nulová",J219,0)</f>
        <v>0</v>
      </c>
      <c r="BJ219" s="17" t="s">
        <v>21</v>
      </c>
      <c r="BK219" s="240">
        <f>ROUND(I219*H219,2)</f>
        <v>0</v>
      </c>
      <c r="BL219" s="17" t="s">
        <v>819</v>
      </c>
      <c r="BM219" s="239" t="s">
        <v>953</v>
      </c>
    </row>
    <row r="220" s="2" customFormat="1">
      <c r="A220" s="38"/>
      <c r="B220" s="39"/>
      <c r="C220" s="40"/>
      <c r="D220" s="241" t="s">
        <v>159</v>
      </c>
      <c r="E220" s="40"/>
      <c r="F220" s="242" t="s">
        <v>821</v>
      </c>
      <c r="G220" s="40"/>
      <c r="H220" s="40"/>
      <c r="I220" s="243"/>
      <c r="J220" s="40"/>
      <c r="K220" s="40"/>
      <c r="L220" s="44"/>
      <c r="M220" s="244"/>
      <c r="N220" s="245"/>
      <c r="O220" s="91"/>
      <c r="P220" s="91"/>
      <c r="Q220" s="91"/>
      <c r="R220" s="91"/>
      <c r="S220" s="91"/>
      <c r="T220" s="92"/>
      <c r="U220" s="38"/>
      <c r="V220" s="38"/>
      <c r="W220" s="38"/>
      <c r="X220" s="38"/>
      <c r="Y220" s="38"/>
      <c r="Z220" s="38"/>
      <c r="AA220" s="38"/>
      <c r="AB220" s="38"/>
      <c r="AC220" s="38"/>
      <c r="AD220" s="38"/>
      <c r="AE220" s="38"/>
      <c r="AT220" s="17" t="s">
        <v>159</v>
      </c>
      <c r="AU220" s="17" t="s">
        <v>21</v>
      </c>
    </row>
    <row r="221" s="2" customFormat="1">
      <c r="A221" s="38"/>
      <c r="B221" s="39"/>
      <c r="C221" s="40"/>
      <c r="D221" s="241" t="s">
        <v>161</v>
      </c>
      <c r="E221" s="40"/>
      <c r="F221" s="246" t="s">
        <v>822</v>
      </c>
      <c r="G221" s="40"/>
      <c r="H221" s="40"/>
      <c r="I221" s="243"/>
      <c r="J221" s="40"/>
      <c r="K221" s="40"/>
      <c r="L221" s="44"/>
      <c r="M221" s="244"/>
      <c r="N221" s="245"/>
      <c r="O221" s="91"/>
      <c r="P221" s="91"/>
      <c r="Q221" s="91"/>
      <c r="R221" s="91"/>
      <c r="S221" s="91"/>
      <c r="T221" s="92"/>
      <c r="U221" s="38"/>
      <c r="V221" s="38"/>
      <c r="W221" s="38"/>
      <c r="X221" s="38"/>
      <c r="Y221" s="38"/>
      <c r="Z221" s="38"/>
      <c r="AA221" s="38"/>
      <c r="AB221" s="38"/>
      <c r="AC221" s="38"/>
      <c r="AD221" s="38"/>
      <c r="AE221" s="38"/>
      <c r="AT221" s="17" t="s">
        <v>161</v>
      </c>
      <c r="AU221" s="17" t="s">
        <v>21</v>
      </c>
    </row>
    <row r="222" s="14" customFormat="1">
      <c r="A222" s="14"/>
      <c r="B222" s="258"/>
      <c r="C222" s="259"/>
      <c r="D222" s="241" t="s">
        <v>169</v>
      </c>
      <c r="E222" s="260" t="s">
        <v>1</v>
      </c>
      <c r="F222" s="261" t="s">
        <v>823</v>
      </c>
      <c r="G222" s="259"/>
      <c r="H222" s="260" t="s">
        <v>1</v>
      </c>
      <c r="I222" s="262"/>
      <c r="J222" s="259"/>
      <c r="K222" s="259"/>
      <c r="L222" s="263"/>
      <c r="M222" s="264"/>
      <c r="N222" s="265"/>
      <c r="O222" s="265"/>
      <c r="P222" s="265"/>
      <c r="Q222" s="265"/>
      <c r="R222" s="265"/>
      <c r="S222" s="265"/>
      <c r="T222" s="266"/>
      <c r="U222" s="14"/>
      <c r="V222" s="14"/>
      <c r="W222" s="14"/>
      <c r="X222" s="14"/>
      <c r="Y222" s="14"/>
      <c r="Z222" s="14"/>
      <c r="AA222" s="14"/>
      <c r="AB222" s="14"/>
      <c r="AC222" s="14"/>
      <c r="AD222" s="14"/>
      <c r="AE222" s="14"/>
      <c r="AT222" s="267" t="s">
        <v>169</v>
      </c>
      <c r="AU222" s="267" t="s">
        <v>21</v>
      </c>
      <c r="AV222" s="14" t="s">
        <v>21</v>
      </c>
      <c r="AW222" s="14" t="s">
        <v>34</v>
      </c>
      <c r="AX222" s="14" t="s">
        <v>77</v>
      </c>
      <c r="AY222" s="267" t="s">
        <v>150</v>
      </c>
    </row>
    <row r="223" s="13" customFormat="1">
      <c r="A223" s="13"/>
      <c r="B223" s="247"/>
      <c r="C223" s="248"/>
      <c r="D223" s="241" t="s">
        <v>169</v>
      </c>
      <c r="E223" s="249" t="s">
        <v>1</v>
      </c>
      <c r="F223" s="250" t="s">
        <v>954</v>
      </c>
      <c r="G223" s="248"/>
      <c r="H223" s="251">
        <v>103.5</v>
      </c>
      <c r="I223" s="252"/>
      <c r="J223" s="248"/>
      <c r="K223" s="248"/>
      <c r="L223" s="253"/>
      <c r="M223" s="254"/>
      <c r="N223" s="255"/>
      <c r="O223" s="255"/>
      <c r="P223" s="255"/>
      <c r="Q223" s="255"/>
      <c r="R223" s="255"/>
      <c r="S223" s="255"/>
      <c r="T223" s="256"/>
      <c r="U223" s="13"/>
      <c r="V223" s="13"/>
      <c r="W223" s="13"/>
      <c r="X223" s="13"/>
      <c r="Y223" s="13"/>
      <c r="Z223" s="13"/>
      <c r="AA223" s="13"/>
      <c r="AB223" s="13"/>
      <c r="AC223" s="13"/>
      <c r="AD223" s="13"/>
      <c r="AE223" s="13"/>
      <c r="AT223" s="257" t="s">
        <v>169</v>
      </c>
      <c r="AU223" s="257" t="s">
        <v>21</v>
      </c>
      <c r="AV223" s="13" t="s">
        <v>85</v>
      </c>
      <c r="AW223" s="13" t="s">
        <v>34</v>
      </c>
      <c r="AX223" s="13" t="s">
        <v>77</v>
      </c>
      <c r="AY223" s="257" t="s">
        <v>150</v>
      </c>
    </row>
    <row r="224" s="14" customFormat="1">
      <c r="A224" s="14"/>
      <c r="B224" s="258"/>
      <c r="C224" s="259"/>
      <c r="D224" s="241" t="s">
        <v>169</v>
      </c>
      <c r="E224" s="260" t="s">
        <v>1</v>
      </c>
      <c r="F224" s="261" t="s">
        <v>955</v>
      </c>
      <c r="G224" s="259"/>
      <c r="H224" s="260" t="s">
        <v>1</v>
      </c>
      <c r="I224" s="262"/>
      <c r="J224" s="259"/>
      <c r="K224" s="259"/>
      <c r="L224" s="263"/>
      <c r="M224" s="264"/>
      <c r="N224" s="265"/>
      <c r="O224" s="265"/>
      <c r="P224" s="265"/>
      <c r="Q224" s="265"/>
      <c r="R224" s="265"/>
      <c r="S224" s="265"/>
      <c r="T224" s="266"/>
      <c r="U224" s="14"/>
      <c r="V224" s="14"/>
      <c r="W224" s="14"/>
      <c r="X224" s="14"/>
      <c r="Y224" s="14"/>
      <c r="Z224" s="14"/>
      <c r="AA224" s="14"/>
      <c r="AB224" s="14"/>
      <c r="AC224" s="14"/>
      <c r="AD224" s="14"/>
      <c r="AE224" s="14"/>
      <c r="AT224" s="267" t="s">
        <v>169</v>
      </c>
      <c r="AU224" s="267" t="s">
        <v>21</v>
      </c>
      <c r="AV224" s="14" t="s">
        <v>21</v>
      </c>
      <c r="AW224" s="14" t="s">
        <v>34</v>
      </c>
      <c r="AX224" s="14" t="s">
        <v>77</v>
      </c>
      <c r="AY224" s="267" t="s">
        <v>150</v>
      </c>
    </row>
    <row r="225" s="13" customFormat="1">
      <c r="A225" s="13"/>
      <c r="B225" s="247"/>
      <c r="C225" s="248"/>
      <c r="D225" s="241" t="s">
        <v>169</v>
      </c>
      <c r="E225" s="249" t="s">
        <v>1</v>
      </c>
      <c r="F225" s="250" t="s">
        <v>956</v>
      </c>
      <c r="G225" s="248"/>
      <c r="H225" s="251">
        <v>5.0300000000000002</v>
      </c>
      <c r="I225" s="252"/>
      <c r="J225" s="248"/>
      <c r="K225" s="248"/>
      <c r="L225" s="253"/>
      <c r="M225" s="254"/>
      <c r="N225" s="255"/>
      <c r="O225" s="255"/>
      <c r="P225" s="255"/>
      <c r="Q225" s="255"/>
      <c r="R225" s="255"/>
      <c r="S225" s="255"/>
      <c r="T225" s="256"/>
      <c r="U225" s="13"/>
      <c r="V225" s="13"/>
      <c r="W225" s="13"/>
      <c r="X225" s="13"/>
      <c r="Y225" s="13"/>
      <c r="Z225" s="13"/>
      <c r="AA225" s="13"/>
      <c r="AB225" s="13"/>
      <c r="AC225" s="13"/>
      <c r="AD225" s="13"/>
      <c r="AE225" s="13"/>
      <c r="AT225" s="257" t="s">
        <v>169</v>
      </c>
      <c r="AU225" s="257" t="s">
        <v>21</v>
      </c>
      <c r="AV225" s="13" t="s">
        <v>85</v>
      </c>
      <c r="AW225" s="13" t="s">
        <v>34</v>
      </c>
      <c r="AX225" s="13" t="s">
        <v>77</v>
      </c>
      <c r="AY225" s="257" t="s">
        <v>150</v>
      </c>
    </row>
    <row r="226" s="15" customFormat="1">
      <c r="A226" s="15"/>
      <c r="B226" s="268"/>
      <c r="C226" s="269"/>
      <c r="D226" s="241" t="s">
        <v>169</v>
      </c>
      <c r="E226" s="270" t="s">
        <v>1</v>
      </c>
      <c r="F226" s="271" t="s">
        <v>188</v>
      </c>
      <c r="G226" s="269"/>
      <c r="H226" s="272">
        <v>108.53</v>
      </c>
      <c r="I226" s="273"/>
      <c r="J226" s="269"/>
      <c r="K226" s="269"/>
      <c r="L226" s="274"/>
      <c r="M226" s="275"/>
      <c r="N226" s="276"/>
      <c r="O226" s="276"/>
      <c r="P226" s="276"/>
      <c r="Q226" s="276"/>
      <c r="R226" s="276"/>
      <c r="S226" s="276"/>
      <c r="T226" s="277"/>
      <c r="U226" s="15"/>
      <c r="V226" s="15"/>
      <c r="W226" s="15"/>
      <c r="X226" s="15"/>
      <c r="Y226" s="15"/>
      <c r="Z226" s="15"/>
      <c r="AA226" s="15"/>
      <c r="AB226" s="15"/>
      <c r="AC226" s="15"/>
      <c r="AD226" s="15"/>
      <c r="AE226" s="15"/>
      <c r="AT226" s="278" t="s">
        <v>169</v>
      </c>
      <c r="AU226" s="278" t="s">
        <v>21</v>
      </c>
      <c r="AV226" s="15" t="s">
        <v>157</v>
      </c>
      <c r="AW226" s="15" t="s">
        <v>34</v>
      </c>
      <c r="AX226" s="15" t="s">
        <v>21</v>
      </c>
      <c r="AY226" s="278" t="s">
        <v>150</v>
      </c>
    </row>
    <row r="227" s="2" customFormat="1" ht="49.05" customHeight="1">
      <c r="A227" s="38"/>
      <c r="B227" s="39"/>
      <c r="C227" s="228" t="s">
        <v>316</v>
      </c>
      <c r="D227" s="228" t="s">
        <v>152</v>
      </c>
      <c r="E227" s="229" t="s">
        <v>825</v>
      </c>
      <c r="F227" s="230" t="s">
        <v>826</v>
      </c>
      <c r="G227" s="231" t="s">
        <v>207</v>
      </c>
      <c r="H227" s="232">
        <v>90.314999999999998</v>
      </c>
      <c r="I227" s="233"/>
      <c r="J227" s="234">
        <f>ROUND(I227*H227,2)</f>
        <v>0</v>
      </c>
      <c r="K227" s="230" t="s">
        <v>701</v>
      </c>
      <c r="L227" s="44"/>
      <c r="M227" s="235" t="s">
        <v>1</v>
      </c>
      <c r="N227" s="236" t="s">
        <v>42</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819</v>
      </c>
      <c r="AT227" s="239" t="s">
        <v>152</v>
      </c>
      <c r="AU227" s="239" t="s">
        <v>21</v>
      </c>
      <c r="AY227" s="17" t="s">
        <v>150</v>
      </c>
      <c r="BE227" s="240">
        <f>IF(N227="základní",J227,0)</f>
        <v>0</v>
      </c>
      <c r="BF227" s="240">
        <f>IF(N227="snížená",J227,0)</f>
        <v>0</v>
      </c>
      <c r="BG227" s="240">
        <f>IF(N227="zákl. přenesená",J227,0)</f>
        <v>0</v>
      </c>
      <c r="BH227" s="240">
        <f>IF(N227="sníž. přenesená",J227,0)</f>
        <v>0</v>
      </c>
      <c r="BI227" s="240">
        <f>IF(N227="nulová",J227,0)</f>
        <v>0</v>
      </c>
      <c r="BJ227" s="17" t="s">
        <v>21</v>
      </c>
      <c r="BK227" s="240">
        <f>ROUND(I227*H227,2)</f>
        <v>0</v>
      </c>
      <c r="BL227" s="17" t="s">
        <v>819</v>
      </c>
      <c r="BM227" s="239" t="s">
        <v>957</v>
      </c>
    </row>
    <row r="228" s="2" customFormat="1">
      <c r="A228" s="38"/>
      <c r="B228" s="39"/>
      <c r="C228" s="40"/>
      <c r="D228" s="241" t="s">
        <v>159</v>
      </c>
      <c r="E228" s="40"/>
      <c r="F228" s="242" t="s">
        <v>828</v>
      </c>
      <c r="G228" s="40"/>
      <c r="H228" s="40"/>
      <c r="I228" s="243"/>
      <c r="J228" s="40"/>
      <c r="K228" s="40"/>
      <c r="L228" s="44"/>
      <c r="M228" s="244"/>
      <c r="N228" s="245"/>
      <c r="O228" s="91"/>
      <c r="P228" s="91"/>
      <c r="Q228" s="91"/>
      <c r="R228" s="91"/>
      <c r="S228" s="91"/>
      <c r="T228" s="92"/>
      <c r="U228" s="38"/>
      <c r="V228" s="38"/>
      <c r="W228" s="38"/>
      <c r="X228" s="38"/>
      <c r="Y228" s="38"/>
      <c r="Z228" s="38"/>
      <c r="AA228" s="38"/>
      <c r="AB228" s="38"/>
      <c r="AC228" s="38"/>
      <c r="AD228" s="38"/>
      <c r="AE228" s="38"/>
      <c r="AT228" s="17" t="s">
        <v>159</v>
      </c>
      <c r="AU228" s="17" t="s">
        <v>21</v>
      </c>
    </row>
    <row r="229" s="2" customFormat="1">
      <c r="A229" s="38"/>
      <c r="B229" s="39"/>
      <c r="C229" s="40"/>
      <c r="D229" s="241" t="s">
        <v>161</v>
      </c>
      <c r="E229" s="40"/>
      <c r="F229" s="246" t="s">
        <v>822</v>
      </c>
      <c r="G229" s="40"/>
      <c r="H229" s="40"/>
      <c r="I229" s="243"/>
      <c r="J229" s="40"/>
      <c r="K229" s="40"/>
      <c r="L229" s="44"/>
      <c r="M229" s="244"/>
      <c r="N229" s="245"/>
      <c r="O229" s="91"/>
      <c r="P229" s="91"/>
      <c r="Q229" s="91"/>
      <c r="R229" s="91"/>
      <c r="S229" s="91"/>
      <c r="T229" s="92"/>
      <c r="U229" s="38"/>
      <c r="V229" s="38"/>
      <c r="W229" s="38"/>
      <c r="X229" s="38"/>
      <c r="Y229" s="38"/>
      <c r="Z229" s="38"/>
      <c r="AA229" s="38"/>
      <c r="AB229" s="38"/>
      <c r="AC229" s="38"/>
      <c r="AD229" s="38"/>
      <c r="AE229" s="38"/>
      <c r="AT229" s="17" t="s">
        <v>161</v>
      </c>
      <c r="AU229" s="17" t="s">
        <v>21</v>
      </c>
    </row>
    <row r="230" s="2" customFormat="1">
      <c r="A230" s="38"/>
      <c r="B230" s="39"/>
      <c r="C230" s="40"/>
      <c r="D230" s="241" t="s">
        <v>177</v>
      </c>
      <c r="E230" s="40"/>
      <c r="F230" s="246" t="s">
        <v>829</v>
      </c>
      <c r="G230" s="40"/>
      <c r="H230" s="40"/>
      <c r="I230" s="243"/>
      <c r="J230" s="40"/>
      <c r="K230" s="40"/>
      <c r="L230" s="44"/>
      <c r="M230" s="244"/>
      <c r="N230" s="245"/>
      <c r="O230" s="91"/>
      <c r="P230" s="91"/>
      <c r="Q230" s="91"/>
      <c r="R230" s="91"/>
      <c r="S230" s="91"/>
      <c r="T230" s="92"/>
      <c r="U230" s="38"/>
      <c r="V230" s="38"/>
      <c r="W230" s="38"/>
      <c r="X230" s="38"/>
      <c r="Y230" s="38"/>
      <c r="Z230" s="38"/>
      <c r="AA230" s="38"/>
      <c r="AB230" s="38"/>
      <c r="AC230" s="38"/>
      <c r="AD230" s="38"/>
      <c r="AE230" s="38"/>
      <c r="AT230" s="17" t="s">
        <v>177</v>
      </c>
      <c r="AU230" s="17" t="s">
        <v>21</v>
      </c>
    </row>
    <row r="231" s="14" customFormat="1">
      <c r="A231" s="14"/>
      <c r="B231" s="258"/>
      <c r="C231" s="259"/>
      <c r="D231" s="241" t="s">
        <v>169</v>
      </c>
      <c r="E231" s="260" t="s">
        <v>1</v>
      </c>
      <c r="F231" s="261" t="s">
        <v>830</v>
      </c>
      <c r="G231" s="259"/>
      <c r="H231" s="260" t="s">
        <v>1</v>
      </c>
      <c r="I231" s="262"/>
      <c r="J231" s="259"/>
      <c r="K231" s="259"/>
      <c r="L231" s="263"/>
      <c r="M231" s="264"/>
      <c r="N231" s="265"/>
      <c r="O231" s="265"/>
      <c r="P231" s="265"/>
      <c r="Q231" s="265"/>
      <c r="R231" s="265"/>
      <c r="S231" s="265"/>
      <c r="T231" s="266"/>
      <c r="U231" s="14"/>
      <c r="V231" s="14"/>
      <c r="W231" s="14"/>
      <c r="X231" s="14"/>
      <c r="Y231" s="14"/>
      <c r="Z231" s="14"/>
      <c r="AA231" s="14"/>
      <c r="AB231" s="14"/>
      <c r="AC231" s="14"/>
      <c r="AD231" s="14"/>
      <c r="AE231" s="14"/>
      <c r="AT231" s="267" t="s">
        <v>169</v>
      </c>
      <c r="AU231" s="267" t="s">
        <v>21</v>
      </c>
      <c r="AV231" s="14" t="s">
        <v>21</v>
      </c>
      <c r="AW231" s="14" t="s">
        <v>34</v>
      </c>
      <c r="AX231" s="14" t="s">
        <v>77</v>
      </c>
      <c r="AY231" s="267" t="s">
        <v>150</v>
      </c>
    </row>
    <row r="232" s="13" customFormat="1">
      <c r="A232" s="13"/>
      <c r="B232" s="247"/>
      <c r="C232" s="248"/>
      <c r="D232" s="241" t="s">
        <v>169</v>
      </c>
      <c r="E232" s="249" t="s">
        <v>1</v>
      </c>
      <c r="F232" s="250" t="s">
        <v>958</v>
      </c>
      <c r="G232" s="248"/>
      <c r="H232" s="251">
        <v>90.314999999999998</v>
      </c>
      <c r="I232" s="252"/>
      <c r="J232" s="248"/>
      <c r="K232" s="248"/>
      <c r="L232" s="253"/>
      <c r="M232" s="254"/>
      <c r="N232" s="255"/>
      <c r="O232" s="255"/>
      <c r="P232" s="255"/>
      <c r="Q232" s="255"/>
      <c r="R232" s="255"/>
      <c r="S232" s="255"/>
      <c r="T232" s="256"/>
      <c r="U232" s="13"/>
      <c r="V232" s="13"/>
      <c r="W232" s="13"/>
      <c r="X232" s="13"/>
      <c r="Y232" s="13"/>
      <c r="Z232" s="13"/>
      <c r="AA232" s="13"/>
      <c r="AB232" s="13"/>
      <c r="AC232" s="13"/>
      <c r="AD232" s="13"/>
      <c r="AE232" s="13"/>
      <c r="AT232" s="257" t="s">
        <v>169</v>
      </c>
      <c r="AU232" s="257" t="s">
        <v>21</v>
      </c>
      <c r="AV232" s="13" t="s">
        <v>85</v>
      </c>
      <c r="AW232" s="13" t="s">
        <v>34</v>
      </c>
      <c r="AX232" s="13" t="s">
        <v>21</v>
      </c>
      <c r="AY232" s="257" t="s">
        <v>150</v>
      </c>
    </row>
    <row r="233" s="2" customFormat="1" ht="24.15" customHeight="1">
      <c r="A233" s="38"/>
      <c r="B233" s="39"/>
      <c r="C233" s="228" t="s">
        <v>321</v>
      </c>
      <c r="D233" s="228" t="s">
        <v>152</v>
      </c>
      <c r="E233" s="229" t="s">
        <v>959</v>
      </c>
      <c r="F233" s="230" t="s">
        <v>960</v>
      </c>
      <c r="G233" s="231" t="s">
        <v>207</v>
      </c>
      <c r="H233" s="232">
        <v>5.0300000000000002</v>
      </c>
      <c r="I233" s="233"/>
      <c r="J233" s="234">
        <f>ROUND(I233*H233,2)</f>
        <v>0</v>
      </c>
      <c r="K233" s="230" t="s">
        <v>701</v>
      </c>
      <c r="L233" s="44"/>
      <c r="M233" s="235" t="s">
        <v>1</v>
      </c>
      <c r="N233" s="236" t="s">
        <v>42</v>
      </c>
      <c r="O233" s="91"/>
      <c r="P233" s="237">
        <f>O233*H233</f>
        <v>0</v>
      </c>
      <c r="Q233" s="237">
        <v>0</v>
      </c>
      <c r="R233" s="237">
        <f>Q233*H233</f>
        <v>0</v>
      </c>
      <c r="S233" s="237">
        <v>0</v>
      </c>
      <c r="T233" s="238">
        <f>S233*H233</f>
        <v>0</v>
      </c>
      <c r="U233" s="38"/>
      <c r="V233" s="38"/>
      <c r="W233" s="38"/>
      <c r="X233" s="38"/>
      <c r="Y233" s="38"/>
      <c r="Z233" s="38"/>
      <c r="AA233" s="38"/>
      <c r="AB233" s="38"/>
      <c r="AC233" s="38"/>
      <c r="AD233" s="38"/>
      <c r="AE233" s="38"/>
      <c r="AR233" s="239" t="s">
        <v>819</v>
      </c>
      <c r="AT233" s="239" t="s">
        <v>152</v>
      </c>
      <c r="AU233" s="239" t="s">
        <v>21</v>
      </c>
      <c r="AY233" s="17" t="s">
        <v>150</v>
      </c>
      <c r="BE233" s="240">
        <f>IF(N233="základní",J233,0)</f>
        <v>0</v>
      </c>
      <c r="BF233" s="240">
        <f>IF(N233="snížená",J233,0)</f>
        <v>0</v>
      </c>
      <c r="BG233" s="240">
        <f>IF(N233="zákl. přenesená",J233,0)</f>
        <v>0</v>
      </c>
      <c r="BH233" s="240">
        <f>IF(N233="sníž. přenesená",J233,0)</f>
        <v>0</v>
      </c>
      <c r="BI233" s="240">
        <f>IF(N233="nulová",J233,0)</f>
        <v>0</v>
      </c>
      <c r="BJ233" s="17" t="s">
        <v>21</v>
      </c>
      <c r="BK233" s="240">
        <f>ROUND(I233*H233,2)</f>
        <v>0</v>
      </c>
      <c r="BL233" s="17" t="s">
        <v>819</v>
      </c>
      <c r="BM233" s="239" t="s">
        <v>961</v>
      </c>
    </row>
    <row r="234" s="2" customFormat="1">
      <c r="A234" s="38"/>
      <c r="B234" s="39"/>
      <c r="C234" s="40"/>
      <c r="D234" s="241" t="s">
        <v>159</v>
      </c>
      <c r="E234" s="40"/>
      <c r="F234" s="242" t="s">
        <v>962</v>
      </c>
      <c r="G234" s="40"/>
      <c r="H234" s="40"/>
      <c r="I234" s="243"/>
      <c r="J234" s="40"/>
      <c r="K234" s="40"/>
      <c r="L234" s="44"/>
      <c r="M234" s="244"/>
      <c r="N234" s="245"/>
      <c r="O234" s="91"/>
      <c r="P234" s="91"/>
      <c r="Q234" s="91"/>
      <c r="R234" s="91"/>
      <c r="S234" s="91"/>
      <c r="T234" s="92"/>
      <c r="U234" s="38"/>
      <c r="V234" s="38"/>
      <c r="W234" s="38"/>
      <c r="X234" s="38"/>
      <c r="Y234" s="38"/>
      <c r="Z234" s="38"/>
      <c r="AA234" s="38"/>
      <c r="AB234" s="38"/>
      <c r="AC234" s="38"/>
      <c r="AD234" s="38"/>
      <c r="AE234" s="38"/>
      <c r="AT234" s="17" t="s">
        <v>159</v>
      </c>
      <c r="AU234" s="17" t="s">
        <v>21</v>
      </c>
    </row>
    <row r="235" s="2" customFormat="1">
      <c r="A235" s="38"/>
      <c r="B235" s="39"/>
      <c r="C235" s="40"/>
      <c r="D235" s="241" t="s">
        <v>161</v>
      </c>
      <c r="E235" s="40"/>
      <c r="F235" s="246" t="s">
        <v>851</v>
      </c>
      <c r="G235" s="40"/>
      <c r="H235" s="40"/>
      <c r="I235" s="243"/>
      <c r="J235" s="40"/>
      <c r="K235" s="40"/>
      <c r="L235" s="44"/>
      <c r="M235" s="244"/>
      <c r="N235" s="245"/>
      <c r="O235" s="91"/>
      <c r="P235" s="91"/>
      <c r="Q235" s="91"/>
      <c r="R235" s="91"/>
      <c r="S235" s="91"/>
      <c r="T235" s="92"/>
      <c r="U235" s="38"/>
      <c r="V235" s="38"/>
      <c r="W235" s="38"/>
      <c r="X235" s="38"/>
      <c r="Y235" s="38"/>
      <c r="Z235" s="38"/>
      <c r="AA235" s="38"/>
      <c r="AB235" s="38"/>
      <c r="AC235" s="38"/>
      <c r="AD235" s="38"/>
      <c r="AE235" s="38"/>
      <c r="AT235" s="17" t="s">
        <v>161</v>
      </c>
      <c r="AU235" s="17" t="s">
        <v>21</v>
      </c>
    </row>
    <row r="236" s="2" customFormat="1">
      <c r="A236" s="38"/>
      <c r="B236" s="39"/>
      <c r="C236" s="40"/>
      <c r="D236" s="241" t="s">
        <v>177</v>
      </c>
      <c r="E236" s="40"/>
      <c r="F236" s="246" t="s">
        <v>963</v>
      </c>
      <c r="G236" s="40"/>
      <c r="H236" s="40"/>
      <c r="I236" s="243"/>
      <c r="J236" s="40"/>
      <c r="K236" s="40"/>
      <c r="L236" s="44"/>
      <c r="M236" s="244"/>
      <c r="N236" s="245"/>
      <c r="O236" s="91"/>
      <c r="P236" s="91"/>
      <c r="Q236" s="91"/>
      <c r="R236" s="91"/>
      <c r="S236" s="91"/>
      <c r="T236" s="92"/>
      <c r="U236" s="38"/>
      <c r="V236" s="38"/>
      <c r="W236" s="38"/>
      <c r="X236" s="38"/>
      <c r="Y236" s="38"/>
      <c r="Z236" s="38"/>
      <c r="AA236" s="38"/>
      <c r="AB236" s="38"/>
      <c r="AC236" s="38"/>
      <c r="AD236" s="38"/>
      <c r="AE236" s="38"/>
      <c r="AT236" s="17" t="s">
        <v>177</v>
      </c>
      <c r="AU236" s="17" t="s">
        <v>21</v>
      </c>
    </row>
    <row r="237" s="2" customFormat="1" ht="24.15" customHeight="1">
      <c r="A237" s="38"/>
      <c r="B237" s="39"/>
      <c r="C237" s="228" t="s">
        <v>329</v>
      </c>
      <c r="D237" s="228" t="s">
        <v>152</v>
      </c>
      <c r="E237" s="229" t="s">
        <v>847</v>
      </c>
      <c r="F237" s="230" t="s">
        <v>848</v>
      </c>
      <c r="G237" s="231" t="s">
        <v>207</v>
      </c>
      <c r="H237" s="232">
        <v>103.5</v>
      </c>
      <c r="I237" s="233"/>
      <c r="J237" s="234">
        <f>ROUND(I237*H237,2)</f>
        <v>0</v>
      </c>
      <c r="K237" s="230" t="s">
        <v>701</v>
      </c>
      <c r="L237" s="44"/>
      <c r="M237" s="235" t="s">
        <v>1</v>
      </c>
      <c r="N237" s="236" t="s">
        <v>42</v>
      </c>
      <c r="O237" s="91"/>
      <c r="P237" s="237">
        <f>O237*H237</f>
        <v>0</v>
      </c>
      <c r="Q237" s="237">
        <v>0</v>
      </c>
      <c r="R237" s="237">
        <f>Q237*H237</f>
        <v>0</v>
      </c>
      <c r="S237" s="237">
        <v>0</v>
      </c>
      <c r="T237" s="238">
        <f>S237*H237</f>
        <v>0</v>
      </c>
      <c r="U237" s="38"/>
      <c r="V237" s="38"/>
      <c r="W237" s="38"/>
      <c r="X237" s="38"/>
      <c r="Y237" s="38"/>
      <c r="Z237" s="38"/>
      <c r="AA237" s="38"/>
      <c r="AB237" s="38"/>
      <c r="AC237" s="38"/>
      <c r="AD237" s="38"/>
      <c r="AE237" s="38"/>
      <c r="AR237" s="239" t="s">
        <v>819</v>
      </c>
      <c r="AT237" s="239" t="s">
        <v>152</v>
      </c>
      <c r="AU237" s="239" t="s">
        <v>21</v>
      </c>
      <c r="AY237" s="17" t="s">
        <v>150</v>
      </c>
      <c r="BE237" s="240">
        <f>IF(N237="základní",J237,0)</f>
        <v>0</v>
      </c>
      <c r="BF237" s="240">
        <f>IF(N237="snížená",J237,0)</f>
        <v>0</v>
      </c>
      <c r="BG237" s="240">
        <f>IF(N237="zákl. přenesená",J237,0)</f>
        <v>0</v>
      </c>
      <c r="BH237" s="240">
        <f>IF(N237="sníž. přenesená",J237,0)</f>
        <v>0</v>
      </c>
      <c r="BI237" s="240">
        <f>IF(N237="nulová",J237,0)</f>
        <v>0</v>
      </c>
      <c r="BJ237" s="17" t="s">
        <v>21</v>
      </c>
      <c r="BK237" s="240">
        <f>ROUND(I237*H237,2)</f>
        <v>0</v>
      </c>
      <c r="BL237" s="17" t="s">
        <v>819</v>
      </c>
      <c r="BM237" s="239" t="s">
        <v>964</v>
      </c>
    </row>
    <row r="238" s="2" customFormat="1">
      <c r="A238" s="38"/>
      <c r="B238" s="39"/>
      <c r="C238" s="40"/>
      <c r="D238" s="241" t="s">
        <v>159</v>
      </c>
      <c r="E238" s="40"/>
      <c r="F238" s="242" t="s">
        <v>850</v>
      </c>
      <c r="G238" s="40"/>
      <c r="H238" s="40"/>
      <c r="I238" s="243"/>
      <c r="J238" s="40"/>
      <c r="K238" s="40"/>
      <c r="L238" s="44"/>
      <c r="M238" s="244"/>
      <c r="N238" s="245"/>
      <c r="O238" s="91"/>
      <c r="P238" s="91"/>
      <c r="Q238" s="91"/>
      <c r="R238" s="91"/>
      <c r="S238" s="91"/>
      <c r="T238" s="92"/>
      <c r="U238" s="38"/>
      <c r="V238" s="38"/>
      <c r="W238" s="38"/>
      <c r="X238" s="38"/>
      <c r="Y238" s="38"/>
      <c r="Z238" s="38"/>
      <c r="AA238" s="38"/>
      <c r="AB238" s="38"/>
      <c r="AC238" s="38"/>
      <c r="AD238" s="38"/>
      <c r="AE238" s="38"/>
      <c r="AT238" s="17" t="s">
        <v>159</v>
      </c>
      <c r="AU238" s="17" t="s">
        <v>21</v>
      </c>
    </row>
    <row r="239" s="2" customFormat="1">
      <c r="A239" s="38"/>
      <c r="B239" s="39"/>
      <c r="C239" s="40"/>
      <c r="D239" s="241" t="s">
        <v>161</v>
      </c>
      <c r="E239" s="40"/>
      <c r="F239" s="246" t="s">
        <v>851</v>
      </c>
      <c r="G239" s="40"/>
      <c r="H239" s="40"/>
      <c r="I239" s="243"/>
      <c r="J239" s="40"/>
      <c r="K239" s="40"/>
      <c r="L239" s="44"/>
      <c r="M239" s="244"/>
      <c r="N239" s="245"/>
      <c r="O239" s="91"/>
      <c r="P239" s="91"/>
      <c r="Q239" s="91"/>
      <c r="R239" s="91"/>
      <c r="S239" s="91"/>
      <c r="T239" s="92"/>
      <c r="U239" s="38"/>
      <c r="V239" s="38"/>
      <c r="W239" s="38"/>
      <c r="X239" s="38"/>
      <c r="Y239" s="38"/>
      <c r="Z239" s="38"/>
      <c r="AA239" s="38"/>
      <c r="AB239" s="38"/>
      <c r="AC239" s="38"/>
      <c r="AD239" s="38"/>
      <c r="AE239" s="38"/>
      <c r="AT239" s="17" t="s">
        <v>161</v>
      </c>
      <c r="AU239" s="17" t="s">
        <v>21</v>
      </c>
    </row>
    <row r="240" s="14" customFormat="1">
      <c r="A240" s="14"/>
      <c r="B240" s="258"/>
      <c r="C240" s="259"/>
      <c r="D240" s="241" t="s">
        <v>169</v>
      </c>
      <c r="E240" s="260" t="s">
        <v>1</v>
      </c>
      <c r="F240" s="261" t="s">
        <v>823</v>
      </c>
      <c r="G240" s="259"/>
      <c r="H240" s="260" t="s">
        <v>1</v>
      </c>
      <c r="I240" s="262"/>
      <c r="J240" s="259"/>
      <c r="K240" s="259"/>
      <c r="L240" s="263"/>
      <c r="M240" s="264"/>
      <c r="N240" s="265"/>
      <c r="O240" s="265"/>
      <c r="P240" s="265"/>
      <c r="Q240" s="265"/>
      <c r="R240" s="265"/>
      <c r="S240" s="265"/>
      <c r="T240" s="266"/>
      <c r="U240" s="14"/>
      <c r="V240" s="14"/>
      <c r="W240" s="14"/>
      <c r="X240" s="14"/>
      <c r="Y240" s="14"/>
      <c r="Z240" s="14"/>
      <c r="AA240" s="14"/>
      <c r="AB240" s="14"/>
      <c r="AC240" s="14"/>
      <c r="AD240" s="14"/>
      <c r="AE240" s="14"/>
      <c r="AT240" s="267" t="s">
        <v>169</v>
      </c>
      <c r="AU240" s="267" t="s">
        <v>21</v>
      </c>
      <c r="AV240" s="14" t="s">
        <v>21</v>
      </c>
      <c r="AW240" s="14" t="s">
        <v>34</v>
      </c>
      <c r="AX240" s="14" t="s">
        <v>77</v>
      </c>
      <c r="AY240" s="267" t="s">
        <v>150</v>
      </c>
    </row>
    <row r="241" s="13" customFormat="1">
      <c r="A241" s="13"/>
      <c r="B241" s="247"/>
      <c r="C241" s="248"/>
      <c r="D241" s="241" t="s">
        <v>169</v>
      </c>
      <c r="E241" s="249" t="s">
        <v>1</v>
      </c>
      <c r="F241" s="250" t="s">
        <v>954</v>
      </c>
      <c r="G241" s="248"/>
      <c r="H241" s="251">
        <v>103.5</v>
      </c>
      <c r="I241" s="252"/>
      <c r="J241" s="248"/>
      <c r="K241" s="248"/>
      <c r="L241" s="253"/>
      <c r="M241" s="293"/>
      <c r="N241" s="294"/>
      <c r="O241" s="294"/>
      <c r="P241" s="294"/>
      <c r="Q241" s="294"/>
      <c r="R241" s="294"/>
      <c r="S241" s="294"/>
      <c r="T241" s="295"/>
      <c r="U241" s="13"/>
      <c r="V241" s="13"/>
      <c r="W241" s="13"/>
      <c r="X241" s="13"/>
      <c r="Y241" s="13"/>
      <c r="Z241" s="13"/>
      <c r="AA241" s="13"/>
      <c r="AB241" s="13"/>
      <c r="AC241" s="13"/>
      <c r="AD241" s="13"/>
      <c r="AE241" s="13"/>
      <c r="AT241" s="257" t="s">
        <v>169</v>
      </c>
      <c r="AU241" s="257" t="s">
        <v>21</v>
      </c>
      <c r="AV241" s="13" t="s">
        <v>85</v>
      </c>
      <c r="AW241" s="13" t="s">
        <v>34</v>
      </c>
      <c r="AX241" s="13" t="s">
        <v>21</v>
      </c>
      <c r="AY241" s="257" t="s">
        <v>150</v>
      </c>
    </row>
    <row r="242" s="2" customFormat="1" ht="6.96" customHeight="1">
      <c r="A242" s="38"/>
      <c r="B242" s="66"/>
      <c r="C242" s="67"/>
      <c r="D242" s="67"/>
      <c r="E242" s="67"/>
      <c r="F242" s="67"/>
      <c r="G242" s="67"/>
      <c r="H242" s="67"/>
      <c r="I242" s="67"/>
      <c r="J242" s="67"/>
      <c r="K242" s="67"/>
      <c r="L242" s="44"/>
      <c r="M242" s="38"/>
      <c r="O242" s="38"/>
      <c r="P242" s="38"/>
      <c r="Q242" s="38"/>
      <c r="R242" s="38"/>
      <c r="S242" s="38"/>
      <c r="T242" s="38"/>
      <c r="U242" s="38"/>
      <c r="V242" s="38"/>
      <c r="W242" s="38"/>
      <c r="X242" s="38"/>
      <c r="Y242" s="38"/>
      <c r="Z242" s="38"/>
      <c r="AA242" s="38"/>
      <c r="AB242" s="38"/>
      <c r="AC242" s="38"/>
      <c r="AD242" s="38"/>
      <c r="AE242" s="38"/>
    </row>
  </sheetData>
  <sheetProtection sheet="1" autoFilter="0" formatColumns="0" formatRows="0" objects="1" scenarios="1" spinCount="100000" saltValue="Jp4XpuwBg84CFn5wCcxQMxK6WFAoN+pNdegdHQY2yHrVUw+Bo8kqWQIrDNaXfYxwnZ1LOmyk81suPVOfaDN7Pw==" hashValue="pC3WRFUHi27DHinT71tBH6JQ22kBewTZQ+Crf8HX5IBsT7pWBYLAPBw+sG43f3INN9cJGc6WnAFLfL38gIh/OQ==" algorithmName="SHA-512" password="CC35"/>
  <autoFilter ref="C126:K241"/>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s="1" customFormat="1" ht="12" customHeight="1">
      <c r="B8" s="20"/>
      <c r="D8" s="151" t="s">
        <v>112</v>
      </c>
      <c r="L8" s="20"/>
    </row>
    <row r="9" s="2" customFormat="1" ht="16.5" customHeight="1">
      <c r="A9" s="38"/>
      <c r="B9" s="44"/>
      <c r="C9" s="38"/>
      <c r="D9" s="38"/>
      <c r="E9" s="152" t="s">
        <v>113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1" t="s">
        <v>114</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4" t="s">
        <v>965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1" t="s">
        <v>19</v>
      </c>
      <c r="E13" s="38"/>
      <c r="F13" s="141" t="s">
        <v>1</v>
      </c>
      <c r="G13" s="38"/>
      <c r="H13" s="38"/>
      <c r="I13" s="151" t="s">
        <v>20</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1" t="s">
        <v>22</v>
      </c>
      <c r="E14" s="38"/>
      <c r="F14" s="141" t="s">
        <v>23</v>
      </c>
      <c r="G14" s="38"/>
      <c r="H14" s="38"/>
      <c r="I14" s="151" t="s">
        <v>24</v>
      </c>
      <c r="J14" s="155" t="str">
        <f>'Rekapitulace zakázky'!AN8</f>
        <v>18. 5. 2020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1" t="s">
        <v>28</v>
      </c>
      <c r="E16" s="38"/>
      <c r="F16" s="38"/>
      <c r="G16" s="38"/>
      <c r="H16" s="38"/>
      <c r="I16" s="151" t="s">
        <v>29</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1" t="s">
        <v>30</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1" t="s">
        <v>31</v>
      </c>
      <c r="E19" s="38"/>
      <c r="F19" s="38"/>
      <c r="G19" s="38"/>
      <c r="H19" s="38"/>
      <c r="I19" s="151" t="s">
        <v>29</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1" t="s">
        <v>30</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1" t="s">
        <v>33</v>
      </c>
      <c r="E22" s="38"/>
      <c r="F22" s="38"/>
      <c r="G22" s="38"/>
      <c r="H22" s="38"/>
      <c r="I22" s="151" t="s">
        <v>29</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1" t="s">
        <v>30</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1" t="s">
        <v>35</v>
      </c>
      <c r="E25" s="38"/>
      <c r="F25" s="38"/>
      <c r="G25" s="38"/>
      <c r="H25" s="38"/>
      <c r="I25" s="151" t="s">
        <v>29</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1" t="s">
        <v>30</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1" t="s">
        <v>36</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6"/>
      <c r="B29" s="157"/>
      <c r="C29" s="156"/>
      <c r="D29" s="156"/>
      <c r="E29" s="158" t="s">
        <v>1</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60"/>
      <c r="E31" s="160"/>
      <c r="F31" s="160"/>
      <c r="G31" s="160"/>
      <c r="H31" s="160"/>
      <c r="I31" s="160"/>
      <c r="J31" s="160"/>
      <c r="K31" s="160"/>
      <c r="L31" s="63"/>
      <c r="S31" s="38"/>
      <c r="T31" s="38"/>
      <c r="U31" s="38"/>
      <c r="V31" s="38"/>
      <c r="W31" s="38"/>
      <c r="X31" s="38"/>
      <c r="Y31" s="38"/>
      <c r="Z31" s="38"/>
      <c r="AA31" s="38"/>
      <c r="AB31" s="38"/>
      <c r="AC31" s="38"/>
      <c r="AD31" s="38"/>
      <c r="AE31" s="38"/>
    </row>
    <row r="32" s="2" customFormat="1" ht="25.44" customHeight="1">
      <c r="A32" s="38"/>
      <c r="B32" s="44"/>
      <c r="C32" s="38"/>
      <c r="D32" s="161" t="s">
        <v>37</v>
      </c>
      <c r="E32" s="38"/>
      <c r="F32" s="38"/>
      <c r="G32" s="38"/>
      <c r="H32" s="38"/>
      <c r="I32" s="38"/>
      <c r="J32" s="162">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14.4" customHeight="1">
      <c r="A34" s="38"/>
      <c r="B34" s="44"/>
      <c r="C34" s="38"/>
      <c r="D34" s="38"/>
      <c r="E34" s="38"/>
      <c r="F34" s="163" t="s">
        <v>39</v>
      </c>
      <c r="G34" s="38"/>
      <c r="H34" s="38"/>
      <c r="I34" s="163" t="s">
        <v>38</v>
      </c>
      <c r="J34" s="163" t="s">
        <v>40</v>
      </c>
      <c r="K34" s="38"/>
      <c r="L34" s="63"/>
      <c r="S34" s="38"/>
      <c r="T34" s="38"/>
      <c r="U34" s="38"/>
      <c r="V34" s="38"/>
      <c r="W34" s="38"/>
      <c r="X34" s="38"/>
      <c r="Y34" s="38"/>
      <c r="Z34" s="38"/>
      <c r="AA34" s="38"/>
      <c r="AB34" s="38"/>
      <c r="AC34" s="38"/>
      <c r="AD34" s="38"/>
      <c r="AE34" s="38"/>
    </row>
    <row r="35" s="2" customFormat="1" ht="14.4" customHeight="1">
      <c r="A35" s="38"/>
      <c r="B35" s="44"/>
      <c r="C35" s="38"/>
      <c r="D35" s="153" t="s">
        <v>41</v>
      </c>
      <c r="E35" s="151" t="s">
        <v>42</v>
      </c>
      <c r="F35" s="164">
        <f>ROUND((SUM(BE124:BE140)),  2)</f>
        <v>0</v>
      </c>
      <c r="G35" s="38"/>
      <c r="H35" s="38"/>
      <c r="I35" s="165">
        <v>0.20999999999999999</v>
      </c>
      <c r="J35" s="164">
        <f>ROUND(((SUM(BE124:BE140))*I35),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1" t="s">
        <v>43</v>
      </c>
      <c r="F36" s="164">
        <f>ROUND((SUM(BF124:BF140)),  2)</f>
        <v>0</v>
      </c>
      <c r="G36" s="38"/>
      <c r="H36" s="38"/>
      <c r="I36" s="165">
        <v>0.14999999999999999</v>
      </c>
      <c r="J36" s="164">
        <f>ROUND(((SUM(BF124:BF140))*I36),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1" t="s">
        <v>44</v>
      </c>
      <c r="F37" s="164">
        <f>ROUND((SUM(BG124:BG140)),  2)</f>
        <v>0</v>
      </c>
      <c r="G37" s="38"/>
      <c r="H37" s="38"/>
      <c r="I37" s="165">
        <v>0.20999999999999999</v>
      </c>
      <c r="J37" s="164">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1" t="s">
        <v>45</v>
      </c>
      <c r="F38" s="164">
        <f>ROUND((SUM(BH124:BH140)),  2)</f>
        <v>0</v>
      </c>
      <c r="G38" s="38"/>
      <c r="H38" s="38"/>
      <c r="I38" s="165">
        <v>0.14999999999999999</v>
      </c>
      <c r="J38" s="164">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46</v>
      </c>
      <c r="F39" s="164">
        <f>ROUND((SUM(BI124:BI140)),  2)</f>
        <v>0</v>
      </c>
      <c r="G39" s="38"/>
      <c r="H39" s="38"/>
      <c r="I39" s="165">
        <v>0</v>
      </c>
      <c r="J39" s="164">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6"/>
      <c r="D41" s="167" t="s">
        <v>47</v>
      </c>
      <c r="E41" s="168"/>
      <c r="F41" s="168"/>
      <c r="G41" s="169" t="s">
        <v>48</v>
      </c>
      <c r="H41" s="170" t="s">
        <v>49</v>
      </c>
      <c r="I41" s="168"/>
      <c r="J41" s="171">
        <f>SUM(J32:J39)</f>
        <v>0</v>
      </c>
      <c r="K41" s="172"/>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2" customFormat="1" ht="16.5" customHeight="1">
      <c r="A87" s="38"/>
      <c r="B87" s="39"/>
      <c r="C87" s="40"/>
      <c r="D87" s="40"/>
      <c r="E87" s="184" t="s">
        <v>113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114</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km 3,417</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22</v>
      </c>
      <c r="D91" s="40"/>
      <c r="E91" s="40"/>
      <c r="F91" s="27" t="str">
        <f>F14</f>
        <v xml:space="preserve"> </v>
      </c>
      <c r="G91" s="40"/>
      <c r="H91" s="40"/>
      <c r="I91" s="32" t="s">
        <v>24</v>
      </c>
      <c r="J91" s="79" t="str">
        <f>IF(J14="","",J14)</f>
        <v>18. 5. 2020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28</v>
      </c>
      <c r="D93" s="40"/>
      <c r="E93" s="40"/>
      <c r="F93" s="27" t="str">
        <f>E17</f>
        <v xml:space="preserve"> </v>
      </c>
      <c r="G93" s="40"/>
      <c r="H93" s="40"/>
      <c r="I93" s="32" t="s">
        <v>33</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31</v>
      </c>
      <c r="D94" s="40"/>
      <c r="E94" s="40"/>
      <c r="F94" s="27" t="str">
        <f>IF(E20="","",E20)</f>
        <v>Vyplň údaj</v>
      </c>
      <c r="G94" s="40"/>
      <c r="H94" s="40"/>
      <c r="I94" s="32" t="s">
        <v>35</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6" t="s">
        <v>119</v>
      </c>
      <c r="D96" s="187"/>
      <c r="E96" s="187"/>
      <c r="F96" s="187"/>
      <c r="G96" s="187"/>
      <c r="H96" s="187"/>
      <c r="I96" s="187"/>
      <c r="J96" s="188" t="s">
        <v>120</v>
      </c>
      <c r="K96" s="187"/>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9" t="s">
        <v>121</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122</v>
      </c>
    </row>
    <row r="99" s="9" customFormat="1" ht="24.96" customHeight="1">
      <c r="A99" s="9"/>
      <c r="B99" s="190"/>
      <c r="C99" s="191"/>
      <c r="D99" s="192" t="s">
        <v>697</v>
      </c>
      <c r="E99" s="193"/>
      <c r="F99" s="193"/>
      <c r="G99" s="193"/>
      <c r="H99" s="193"/>
      <c r="I99" s="193"/>
      <c r="J99" s="194">
        <f>J125</f>
        <v>0</v>
      </c>
      <c r="K99" s="191"/>
      <c r="L99" s="195"/>
      <c r="S99" s="9"/>
      <c r="T99" s="9"/>
      <c r="U99" s="9"/>
      <c r="V99" s="9"/>
      <c r="W99" s="9"/>
      <c r="X99" s="9"/>
      <c r="Y99" s="9"/>
      <c r="Z99" s="9"/>
      <c r="AA99" s="9"/>
      <c r="AB99" s="9"/>
      <c r="AC99" s="9"/>
      <c r="AD99" s="9"/>
      <c r="AE99" s="9"/>
    </row>
    <row r="100" s="10" customFormat="1" ht="19.92" customHeight="1">
      <c r="A100" s="10"/>
      <c r="B100" s="196"/>
      <c r="C100" s="132"/>
      <c r="D100" s="197" t="s">
        <v>966</v>
      </c>
      <c r="E100" s="198"/>
      <c r="F100" s="198"/>
      <c r="G100" s="198"/>
      <c r="H100" s="198"/>
      <c r="I100" s="198"/>
      <c r="J100" s="199">
        <f>J126</f>
        <v>0</v>
      </c>
      <c r="K100" s="132"/>
      <c r="L100" s="200"/>
      <c r="S100" s="10"/>
      <c r="T100" s="10"/>
      <c r="U100" s="10"/>
      <c r="V100" s="10"/>
      <c r="W100" s="10"/>
      <c r="X100" s="10"/>
      <c r="Y100" s="10"/>
      <c r="Z100" s="10"/>
      <c r="AA100" s="10"/>
      <c r="AB100" s="10"/>
      <c r="AC100" s="10"/>
      <c r="AD100" s="10"/>
      <c r="AE100" s="10"/>
    </row>
    <row r="101" s="10" customFormat="1" ht="19.92" customHeight="1">
      <c r="A101" s="10"/>
      <c r="B101" s="196"/>
      <c r="C101" s="132"/>
      <c r="D101" s="197" t="s">
        <v>967</v>
      </c>
      <c r="E101" s="198"/>
      <c r="F101" s="198"/>
      <c r="G101" s="198"/>
      <c r="H101" s="198"/>
      <c r="I101" s="198"/>
      <c r="J101" s="199">
        <f>J133</f>
        <v>0</v>
      </c>
      <c r="K101" s="132"/>
      <c r="L101" s="200"/>
      <c r="S101" s="10"/>
      <c r="T101" s="10"/>
      <c r="U101" s="10"/>
      <c r="V101" s="10"/>
      <c r="W101" s="10"/>
      <c r="X101" s="10"/>
      <c r="Y101" s="10"/>
      <c r="Z101" s="10"/>
      <c r="AA101" s="10"/>
      <c r="AB101" s="10"/>
      <c r="AC101" s="10"/>
      <c r="AD101" s="10"/>
      <c r="AE101" s="10"/>
    </row>
    <row r="102" s="10" customFormat="1" ht="19.92" customHeight="1">
      <c r="A102" s="10"/>
      <c r="B102" s="196"/>
      <c r="C102" s="132"/>
      <c r="D102" s="197" t="s">
        <v>968</v>
      </c>
      <c r="E102" s="198"/>
      <c r="F102" s="198"/>
      <c r="G102" s="198"/>
      <c r="H102" s="198"/>
      <c r="I102" s="198"/>
      <c r="J102" s="199">
        <f>J137</f>
        <v>0</v>
      </c>
      <c r="K102" s="132"/>
      <c r="L102" s="20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135</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4" t="str">
        <f>E7</f>
        <v>Oprava mostů v žst. Most n. n.</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112</v>
      </c>
      <c r="D113" s="22"/>
      <c r="E113" s="22"/>
      <c r="F113" s="22"/>
      <c r="G113" s="22"/>
      <c r="H113" s="22"/>
      <c r="I113" s="22"/>
      <c r="J113" s="22"/>
      <c r="K113" s="22"/>
      <c r="L113" s="20"/>
    </row>
    <row r="114" s="2" customFormat="1" ht="16.5" customHeight="1">
      <c r="A114" s="38"/>
      <c r="B114" s="39"/>
      <c r="C114" s="40"/>
      <c r="D114" s="40"/>
      <c r="E114" s="184" t="s">
        <v>113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114</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km 3,417</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22</v>
      </c>
      <c r="D118" s="40"/>
      <c r="E118" s="40"/>
      <c r="F118" s="27" t="str">
        <f>F14</f>
        <v xml:space="preserve"> </v>
      </c>
      <c r="G118" s="40"/>
      <c r="H118" s="40"/>
      <c r="I118" s="32" t="s">
        <v>24</v>
      </c>
      <c r="J118" s="79" t="str">
        <f>IF(J14="","",J14)</f>
        <v>18. 5. 2020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E17</f>
        <v xml:space="preserve"> </v>
      </c>
      <c r="G120" s="40"/>
      <c r="H120" s="40"/>
      <c r="I120" s="32" t="s">
        <v>33</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31</v>
      </c>
      <c r="D121" s="40"/>
      <c r="E121" s="40"/>
      <c r="F121" s="27" t="str">
        <f>IF(E20="","",E20)</f>
        <v>Vyplň údaj</v>
      </c>
      <c r="G121" s="40"/>
      <c r="H121" s="40"/>
      <c r="I121" s="32" t="s">
        <v>35</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201"/>
      <c r="B123" s="202"/>
      <c r="C123" s="203" t="s">
        <v>136</v>
      </c>
      <c r="D123" s="204" t="s">
        <v>62</v>
      </c>
      <c r="E123" s="204" t="s">
        <v>58</v>
      </c>
      <c r="F123" s="204" t="s">
        <v>59</v>
      </c>
      <c r="G123" s="204" t="s">
        <v>137</v>
      </c>
      <c r="H123" s="204" t="s">
        <v>138</v>
      </c>
      <c r="I123" s="204" t="s">
        <v>139</v>
      </c>
      <c r="J123" s="204" t="s">
        <v>120</v>
      </c>
      <c r="K123" s="205" t="s">
        <v>140</v>
      </c>
      <c r="L123" s="206"/>
      <c r="M123" s="100" t="s">
        <v>1</v>
      </c>
      <c r="N123" s="101" t="s">
        <v>41</v>
      </c>
      <c r="O123" s="101" t="s">
        <v>141</v>
      </c>
      <c r="P123" s="101" t="s">
        <v>142</v>
      </c>
      <c r="Q123" s="101" t="s">
        <v>143</v>
      </c>
      <c r="R123" s="101" t="s">
        <v>144</v>
      </c>
      <c r="S123" s="101" t="s">
        <v>145</v>
      </c>
      <c r="T123" s="102" t="s">
        <v>146</v>
      </c>
      <c r="U123" s="201"/>
      <c r="V123" s="201"/>
      <c r="W123" s="201"/>
      <c r="X123" s="201"/>
      <c r="Y123" s="201"/>
      <c r="Z123" s="201"/>
      <c r="AA123" s="201"/>
      <c r="AB123" s="201"/>
      <c r="AC123" s="201"/>
      <c r="AD123" s="201"/>
      <c r="AE123" s="201"/>
    </row>
    <row r="124" s="2" customFormat="1" ht="22.8" customHeight="1">
      <c r="A124" s="38"/>
      <c r="B124" s="39"/>
      <c r="C124" s="107" t="s">
        <v>147</v>
      </c>
      <c r="D124" s="40"/>
      <c r="E124" s="40"/>
      <c r="F124" s="40"/>
      <c r="G124" s="40"/>
      <c r="H124" s="40"/>
      <c r="I124" s="40"/>
      <c r="J124" s="207">
        <f>BK124</f>
        <v>0</v>
      </c>
      <c r="K124" s="40"/>
      <c r="L124" s="44"/>
      <c r="M124" s="103"/>
      <c r="N124" s="208"/>
      <c r="O124" s="104"/>
      <c r="P124" s="209">
        <f>P125</f>
        <v>0</v>
      </c>
      <c r="Q124" s="104"/>
      <c r="R124" s="209">
        <f>R125</f>
        <v>0</v>
      </c>
      <c r="S124" s="104"/>
      <c r="T124" s="210">
        <f>T125</f>
        <v>0</v>
      </c>
      <c r="U124" s="38"/>
      <c r="V124" s="38"/>
      <c r="W124" s="38"/>
      <c r="X124" s="38"/>
      <c r="Y124" s="38"/>
      <c r="Z124" s="38"/>
      <c r="AA124" s="38"/>
      <c r="AB124" s="38"/>
      <c r="AC124" s="38"/>
      <c r="AD124" s="38"/>
      <c r="AE124" s="38"/>
      <c r="AT124" s="17" t="s">
        <v>76</v>
      </c>
      <c r="AU124" s="17" t="s">
        <v>122</v>
      </c>
      <c r="BK124" s="211">
        <f>BK125</f>
        <v>0</v>
      </c>
    </row>
    <row r="125" s="12" customFormat="1" ht="25.92" customHeight="1">
      <c r="A125" s="12"/>
      <c r="B125" s="212"/>
      <c r="C125" s="213"/>
      <c r="D125" s="214" t="s">
        <v>76</v>
      </c>
      <c r="E125" s="215" t="s">
        <v>852</v>
      </c>
      <c r="F125" s="215" t="s">
        <v>853</v>
      </c>
      <c r="G125" s="213"/>
      <c r="H125" s="213"/>
      <c r="I125" s="216"/>
      <c r="J125" s="217">
        <f>BK125</f>
        <v>0</v>
      </c>
      <c r="K125" s="213"/>
      <c r="L125" s="218"/>
      <c r="M125" s="219"/>
      <c r="N125" s="220"/>
      <c r="O125" s="220"/>
      <c r="P125" s="221">
        <f>P126+P133+P137</f>
        <v>0</v>
      </c>
      <c r="Q125" s="220"/>
      <c r="R125" s="221">
        <f>R126+R133+R137</f>
        <v>0</v>
      </c>
      <c r="S125" s="220"/>
      <c r="T125" s="222">
        <f>T126+T133+T137</f>
        <v>0</v>
      </c>
      <c r="U125" s="12"/>
      <c r="V125" s="12"/>
      <c r="W125" s="12"/>
      <c r="X125" s="12"/>
      <c r="Y125" s="12"/>
      <c r="Z125" s="12"/>
      <c r="AA125" s="12"/>
      <c r="AB125" s="12"/>
      <c r="AC125" s="12"/>
      <c r="AD125" s="12"/>
      <c r="AE125" s="12"/>
      <c r="AR125" s="223" t="s">
        <v>189</v>
      </c>
      <c r="AT125" s="224" t="s">
        <v>76</v>
      </c>
      <c r="AU125" s="224" t="s">
        <v>77</v>
      </c>
      <c r="AY125" s="223" t="s">
        <v>150</v>
      </c>
      <c r="BK125" s="225">
        <f>BK126+BK133+BK137</f>
        <v>0</v>
      </c>
    </row>
    <row r="126" s="12" customFormat="1" ht="22.8" customHeight="1">
      <c r="A126" s="12"/>
      <c r="B126" s="212"/>
      <c r="C126" s="213"/>
      <c r="D126" s="214" t="s">
        <v>76</v>
      </c>
      <c r="E126" s="226" t="s">
        <v>969</v>
      </c>
      <c r="F126" s="226" t="s">
        <v>970</v>
      </c>
      <c r="G126" s="213"/>
      <c r="H126" s="213"/>
      <c r="I126" s="216"/>
      <c r="J126" s="227">
        <f>BK126</f>
        <v>0</v>
      </c>
      <c r="K126" s="213"/>
      <c r="L126" s="218"/>
      <c r="M126" s="219"/>
      <c r="N126" s="220"/>
      <c r="O126" s="220"/>
      <c r="P126" s="221">
        <f>SUM(P127:P132)</f>
        <v>0</v>
      </c>
      <c r="Q126" s="220"/>
      <c r="R126" s="221">
        <f>SUM(R127:R132)</f>
        <v>0</v>
      </c>
      <c r="S126" s="220"/>
      <c r="T126" s="222">
        <f>SUM(T127:T132)</f>
        <v>0</v>
      </c>
      <c r="U126" s="12"/>
      <c r="V126" s="12"/>
      <c r="W126" s="12"/>
      <c r="X126" s="12"/>
      <c r="Y126" s="12"/>
      <c r="Z126" s="12"/>
      <c r="AA126" s="12"/>
      <c r="AB126" s="12"/>
      <c r="AC126" s="12"/>
      <c r="AD126" s="12"/>
      <c r="AE126" s="12"/>
      <c r="AR126" s="223" t="s">
        <v>189</v>
      </c>
      <c r="AT126" s="224" t="s">
        <v>76</v>
      </c>
      <c r="AU126" s="224" t="s">
        <v>21</v>
      </c>
      <c r="AY126" s="223" t="s">
        <v>150</v>
      </c>
      <c r="BK126" s="225">
        <f>SUM(BK127:BK132)</f>
        <v>0</v>
      </c>
    </row>
    <row r="127" s="2" customFormat="1" ht="14.4" customHeight="1">
      <c r="A127" s="38"/>
      <c r="B127" s="39"/>
      <c r="C127" s="228" t="s">
        <v>21</v>
      </c>
      <c r="D127" s="228" t="s">
        <v>152</v>
      </c>
      <c r="E127" s="229" t="s">
        <v>971</v>
      </c>
      <c r="F127" s="230" t="s">
        <v>972</v>
      </c>
      <c r="G127" s="231" t="s">
        <v>973</v>
      </c>
      <c r="H127" s="232">
        <v>1</v>
      </c>
      <c r="I127" s="233"/>
      <c r="J127" s="234">
        <f>ROUND(I127*H127,2)</f>
        <v>0</v>
      </c>
      <c r="K127" s="230" t="s">
        <v>156</v>
      </c>
      <c r="L127" s="44"/>
      <c r="M127" s="235" t="s">
        <v>1</v>
      </c>
      <c r="N127" s="236" t="s">
        <v>42</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974</v>
      </c>
      <c r="AT127" s="239" t="s">
        <v>152</v>
      </c>
      <c r="AU127" s="239" t="s">
        <v>85</v>
      </c>
      <c r="AY127" s="17" t="s">
        <v>150</v>
      </c>
      <c r="BE127" s="240">
        <f>IF(N127="základní",J127,0)</f>
        <v>0</v>
      </c>
      <c r="BF127" s="240">
        <f>IF(N127="snížená",J127,0)</f>
        <v>0</v>
      </c>
      <c r="BG127" s="240">
        <f>IF(N127="zákl. přenesená",J127,0)</f>
        <v>0</v>
      </c>
      <c r="BH127" s="240">
        <f>IF(N127="sníž. přenesená",J127,0)</f>
        <v>0</v>
      </c>
      <c r="BI127" s="240">
        <f>IF(N127="nulová",J127,0)</f>
        <v>0</v>
      </c>
      <c r="BJ127" s="17" t="s">
        <v>21</v>
      </c>
      <c r="BK127" s="240">
        <f>ROUND(I127*H127,2)</f>
        <v>0</v>
      </c>
      <c r="BL127" s="17" t="s">
        <v>974</v>
      </c>
      <c r="BM127" s="239" t="s">
        <v>975</v>
      </c>
    </row>
    <row r="128" s="2" customFormat="1">
      <c r="A128" s="38"/>
      <c r="B128" s="39"/>
      <c r="C128" s="40"/>
      <c r="D128" s="241" t="s">
        <v>159</v>
      </c>
      <c r="E128" s="40"/>
      <c r="F128" s="242" t="s">
        <v>972</v>
      </c>
      <c r="G128" s="40"/>
      <c r="H128" s="40"/>
      <c r="I128" s="243"/>
      <c r="J128" s="40"/>
      <c r="K128" s="40"/>
      <c r="L128" s="44"/>
      <c r="M128" s="244"/>
      <c r="N128" s="245"/>
      <c r="O128" s="91"/>
      <c r="P128" s="91"/>
      <c r="Q128" s="91"/>
      <c r="R128" s="91"/>
      <c r="S128" s="91"/>
      <c r="T128" s="92"/>
      <c r="U128" s="38"/>
      <c r="V128" s="38"/>
      <c r="W128" s="38"/>
      <c r="X128" s="38"/>
      <c r="Y128" s="38"/>
      <c r="Z128" s="38"/>
      <c r="AA128" s="38"/>
      <c r="AB128" s="38"/>
      <c r="AC128" s="38"/>
      <c r="AD128" s="38"/>
      <c r="AE128" s="38"/>
      <c r="AT128" s="17" t="s">
        <v>159</v>
      </c>
      <c r="AU128" s="17" t="s">
        <v>85</v>
      </c>
    </row>
    <row r="129" s="2" customFormat="1">
      <c r="A129" s="38"/>
      <c r="B129" s="39"/>
      <c r="C129" s="40"/>
      <c r="D129" s="241" t="s">
        <v>177</v>
      </c>
      <c r="E129" s="40"/>
      <c r="F129" s="246" t="s">
        <v>976</v>
      </c>
      <c r="G129" s="40"/>
      <c r="H129" s="40"/>
      <c r="I129" s="243"/>
      <c r="J129" s="40"/>
      <c r="K129" s="40"/>
      <c r="L129" s="44"/>
      <c r="M129" s="244"/>
      <c r="N129" s="245"/>
      <c r="O129" s="91"/>
      <c r="P129" s="91"/>
      <c r="Q129" s="91"/>
      <c r="R129" s="91"/>
      <c r="S129" s="91"/>
      <c r="T129" s="92"/>
      <c r="U129" s="38"/>
      <c r="V129" s="38"/>
      <c r="W129" s="38"/>
      <c r="X129" s="38"/>
      <c r="Y129" s="38"/>
      <c r="Z129" s="38"/>
      <c r="AA129" s="38"/>
      <c r="AB129" s="38"/>
      <c r="AC129" s="38"/>
      <c r="AD129" s="38"/>
      <c r="AE129" s="38"/>
      <c r="AT129" s="17" t="s">
        <v>177</v>
      </c>
      <c r="AU129" s="17" t="s">
        <v>85</v>
      </c>
    </row>
    <row r="130" s="2" customFormat="1" ht="14.4" customHeight="1">
      <c r="A130" s="38"/>
      <c r="B130" s="39"/>
      <c r="C130" s="228" t="s">
        <v>85</v>
      </c>
      <c r="D130" s="228" t="s">
        <v>152</v>
      </c>
      <c r="E130" s="229" t="s">
        <v>977</v>
      </c>
      <c r="F130" s="230" t="s">
        <v>978</v>
      </c>
      <c r="G130" s="231" t="s">
        <v>973</v>
      </c>
      <c r="H130" s="232">
        <v>1</v>
      </c>
      <c r="I130" s="233"/>
      <c r="J130" s="234">
        <f>ROUND(I130*H130,2)</f>
        <v>0</v>
      </c>
      <c r="K130" s="230" t="s">
        <v>156</v>
      </c>
      <c r="L130" s="44"/>
      <c r="M130" s="235" t="s">
        <v>1</v>
      </c>
      <c r="N130" s="236" t="s">
        <v>42</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974</v>
      </c>
      <c r="AT130" s="239" t="s">
        <v>152</v>
      </c>
      <c r="AU130" s="239" t="s">
        <v>85</v>
      </c>
      <c r="AY130" s="17" t="s">
        <v>150</v>
      </c>
      <c r="BE130" s="240">
        <f>IF(N130="základní",J130,0)</f>
        <v>0</v>
      </c>
      <c r="BF130" s="240">
        <f>IF(N130="snížená",J130,0)</f>
        <v>0</v>
      </c>
      <c r="BG130" s="240">
        <f>IF(N130="zákl. přenesená",J130,0)</f>
        <v>0</v>
      </c>
      <c r="BH130" s="240">
        <f>IF(N130="sníž. přenesená",J130,0)</f>
        <v>0</v>
      </c>
      <c r="BI130" s="240">
        <f>IF(N130="nulová",J130,0)</f>
        <v>0</v>
      </c>
      <c r="BJ130" s="17" t="s">
        <v>21</v>
      </c>
      <c r="BK130" s="240">
        <f>ROUND(I130*H130,2)</f>
        <v>0</v>
      </c>
      <c r="BL130" s="17" t="s">
        <v>974</v>
      </c>
      <c r="BM130" s="239" t="s">
        <v>979</v>
      </c>
    </row>
    <row r="131" s="2" customFormat="1">
      <c r="A131" s="38"/>
      <c r="B131" s="39"/>
      <c r="C131" s="40"/>
      <c r="D131" s="241" t="s">
        <v>159</v>
      </c>
      <c r="E131" s="40"/>
      <c r="F131" s="242" t="s">
        <v>978</v>
      </c>
      <c r="G131" s="40"/>
      <c r="H131" s="40"/>
      <c r="I131" s="243"/>
      <c r="J131" s="40"/>
      <c r="K131" s="40"/>
      <c r="L131" s="44"/>
      <c r="M131" s="244"/>
      <c r="N131" s="245"/>
      <c r="O131" s="91"/>
      <c r="P131" s="91"/>
      <c r="Q131" s="91"/>
      <c r="R131" s="91"/>
      <c r="S131" s="91"/>
      <c r="T131" s="92"/>
      <c r="U131" s="38"/>
      <c r="V131" s="38"/>
      <c r="W131" s="38"/>
      <c r="X131" s="38"/>
      <c r="Y131" s="38"/>
      <c r="Z131" s="38"/>
      <c r="AA131" s="38"/>
      <c r="AB131" s="38"/>
      <c r="AC131" s="38"/>
      <c r="AD131" s="38"/>
      <c r="AE131" s="38"/>
      <c r="AT131" s="17" t="s">
        <v>159</v>
      </c>
      <c r="AU131" s="17" t="s">
        <v>85</v>
      </c>
    </row>
    <row r="132" s="2" customFormat="1">
      <c r="A132" s="38"/>
      <c r="B132" s="39"/>
      <c r="C132" s="40"/>
      <c r="D132" s="241" t="s">
        <v>177</v>
      </c>
      <c r="E132" s="40"/>
      <c r="F132" s="246" t="s">
        <v>980</v>
      </c>
      <c r="G132" s="40"/>
      <c r="H132" s="40"/>
      <c r="I132" s="243"/>
      <c r="J132" s="40"/>
      <c r="K132" s="40"/>
      <c r="L132" s="44"/>
      <c r="M132" s="244"/>
      <c r="N132" s="245"/>
      <c r="O132" s="91"/>
      <c r="P132" s="91"/>
      <c r="Q132" s="91"/>
      <c r="R132" s="91"/>
      <c r="S132" s="91"/>
      <c r="T132" s="92"/>
      <c r="U132" s="38"/>
      <c r="V132" s="38"/>
      <c r="W132" s="38"/>
      <c r="X132" s="38"/>
      <c r="Y132" s="38"/>
      <c r="Z132" s="38"/>
      <c r="AA132" s="38"/>
      <c r="AB132" s="38"/>
      <c r="AC132" s="38"/>
      <c r="AD132" s="38"/>
      <c r="AE132" s="38"/>
      <c r="AT132" s="17" t="s">
        <v>177</v>
      </c>
      <c r="AU132" s="17" t="s">
        <v>85</v>
      </c>
    </row>
    <row r="133" s="12" customFormat="1" ht="22.8" customHeight="1">
      <c r="A133" s="12"/>
      <c r="B133" s="212"/>
      <c r="C133" s="213"/>
      <c r="D133" s="214" t="s">
        <v>76</v>
      </c>
      <c r="E133" s="226" t="s">
        <v>981</v>
      </c>
      <c r="F133" s="226" t="s">
        <v>982</v>
      </c>
      <c r="G133" s="213"/>
      <c r="H133" s="213"/>
      <c r="I133" s="216"/>
      <c r="J133" s="227">
        <f>BK133</f>
        <v>0</v>
      </c>
      <c r="K133" s="213"/>
      <c r="L133" s="218"/>
      <c r="M133" s="219"/>
      <c r="N133" s="220"/>
      <c r="O133" s="220"/>
      <c r="P133" s="221">
        <f>SUM(P134:P136)</f>
        <v>0</v>
      </c>
      <c r="Q133" s="220"/>
      <c r="R133" s="221">
        <f>SUM(R134:R136)</f>
        <v>0</v>
      </c>
      <c r="S133" s="220"/>
      <c r="T133" s="222">
        <f>SUM(T134:T136)</f>
        <v>0</v>
      </c>
      <c r="U133" s="12"/>
      <c r="V133" s="12"/>
      <c r="W133" s="12"/>
      <c r="X133" s="12"/>
      <c r="Y133" s="12"/>
      <c r="Z133" s="12"/>
      <c r="AA133" s="12"/>
      <c r="AB133" s="12"/>
      <c r="AC133" s="12"/>
      <c r="AD133" s="12"/>
      <c r="AE133" s="12"/>
      <c r="AR133" s="223" t="s">
        <v>189</v>
      </c>
      <c r="AT133" s="224" t="s">
        <v>76</v>
      </c>
      <c r="AU133" s="224" t="s">
        <v>21</v>
      </c>
      <c r="AY133" s="223" t="s">
        <v>150</v>
      </c>
      <c r="BK133" s="225">
        <f>SUM(BK134:BK136)</f>
        <v>0</v>
      </c>
    </row>
    <row r="134" s="2" customFormat="1" ht="14.4" customHeight="1">
      <c r="A134" s="38"/>
      <c r="B134" s="39"/>
      <c r="C134" s="228" t="s">
        <v>91</v>
      </c>
      <c r="D134" s="228" t="s">
        <v>152</v>
      </c>
      <c r="E134" s="229" t="s">
        <v>983</v>
      </c>
      <c r="F134" s="230" t="s">
        <v>982</v>
      </c>
      <c r="G134" s="231" t="s">
        <v>973</v>
      </c>
      <c r="H134" s="232">
        <v>1</v>
      </c>
      <c r="I134" s="233"/>
      <c r="J134" s="234">
        <f>ROUND(I134*H134,2)</f>
        <v>0</v>
      </c>
      <c r="K134" s="230" t="s">
        <v>156</v>
      </c>
      <c r="L134" s="44"/>
      <c r="M134" s="235" t="s">
        <v>1</v>
      </c>
      <c r="N134" s="236" t="s">
        <v>42</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974</v>
      </c>
      <c r="AT134" s="239" t="s">
        <v>152</v>
      </c>
      <c r="AU134" s="239" t="s">
        <v>85</v>
      </c>
      <c r="AY134" s="17" t="s">
        <v>150</v>
      </c>
      <c r="BE134" s="240">
        <f>IF(N134="základní",J134,0)</f>
        <v>0</v>
      </c>
      <c r="BF134" s="240">
        <f>IF(N134="snížená",J134,0)</f>
        <v>0</v>
      </c>
      <c r="BG134" s="240">
        <f>IF(N134="zákl. přenesená",J134,0)</f>
        <v>0</v>
      </c>
      <c r="BH134" s="240">
        <f>IF(N134="sníž. přenesená",J134,0)</f>
        <v>0</v>
      </c>
      <c r="BI134" s="240">
        <f>IF(N134="nulová",J134,0)</f>
        <v>0</v>
      </c>
      <c r="BJ134" s="17" t="s">
        <v>21</v>
      </c>
      <c r="BK134" s="240">
        <f>ROUND(I134*H134,2)</f>
        <v>0</v>
      </c>
      <c r="BL134" s="17" t="s">
        <v>974</v>
      </c>
      <c r="BM134" s="239" t="s">
        <v>984</v>
      </c>
    </row>
    <row r="135" s="2" customFormat="1">
      <c r="A135" s="38"/>
      <c r="B135" s="39"/>
      <c r="C135" s="40"/>
      <c r="D135" s="241" t="s">
        <v>159</v>
      </c>
      <c r="E135" s="40"/>
      <c r="F135" s="242" t="s">
        <v>982</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159</v>
      </c>
      <c r="AU135" s="17" t="s">
        <v>85</v>
      </c>
    </row>
    <row r="136" s="2" customFormat="1">
      <c r="A136" s="38"/>
      <c r="B136" s="39"/>
      <c r="C136" s="40"/>
      <c r="D136" s="241" t="s">
        <v>177</v>
      </c>
      <c r="E136" s="40"/>
      <c r="F136" s="246" t="s">
        <v>985</v>
      </c>
      <c r="G136" s="40"/>
      <c r="H136" s="40"/>
      <c r="I136" s="243"/>
      <c r="J136" s="40"/>
      <c r="K136" s="40"/>
      <c r="L136" s="44"/>
      <c r="M136" s="244"/>
      <c r="N136" s="245"/>
      <c r="O136" s="91"/>
      <c r="P136" s="91"/>
      <c r="Q136" s="91"/>
      <c r="R136" s="91"/>
      <c r="S136" s="91"/>
      <c r="T136" s="92"/>
      <c r="U136" s="38"/>
      <c r="V136" s="38"/>
      <c r="W136" s="38"/>
      <c r="X136" s="38"/>
      <c r="Y136" s="38"/>
      <c r="Z136" s="38"/>
      <c r="AA136" s="38"/>
      <c r="AB136" s="38"/>
      <c r="AC136" s="38"/>
      <c r="AD136" s="38"/>
      <c r="AE136" s="38"/>
      <c r="AT136" s="17" t="s">
        <v>177</v>
      </c>
      <c r="AU136" s="17" t="s">
        <v>85</v>
      </c>
    </row>
    <row r="137" s="12" customFormat="1" ht="22.8" customHeight="1">
      <c r="A137" s="12"/>
      <c r="B137" s="212"/>
      <c r="C137" s="213"/>
      <c r="D137" s="214" t="s">
        <v>76</v>
      </c>
      <c r="E137" s="226" t="s">
        <v>986</v>
      </c>
      <c r="F137" s="226" t="s">
        <v>987</v>
      </c>
      <c r="G137" s="213"/>
      <c r="H137" s="213"/>
      <c r="I137" s="216"/>
      <c r="J137" s="227">
        <f>BK137</f>
        <v>0</v>
      </c>
      <c r="K137" s="213"/>
      <c r="L137" s="218"/>
      <c r="M137" s="219"/>
      <c r="N137" s="220"/>
      <c r="O137" s="220"/>
      <c r="P137" s="221">
        <f>SUM(P138:P140)</f>
        <v>0</v>
      </c>
      <c r="Q137" s="220"/>
      <c r="R137" s="221">
        <f>SUM(R138:R140)</f>
        <v>0</v>
      </c>
      <c r="S137" s="220"/>
      <c r="T137" s="222">
        <f>SUM(T138:T140)</f>
        <v>0</v>
      </c>
      <c r="U137" s="12"/>
      <c r="V137" s="12"/>
      <c r="W137" s="12"/>
      <c r="X137" s="12"/>
      <c r="Y137" s="12"/>
      <c r="Z137" s="12"/>
      <c r="AA137" s="12"/>
      <c r="AB137" s="12"/>
      <c r="AC137" s="12"/>
      <c r="AD137" s="12"/>
      <c r="AE137" s="12"/>
      <c r="AR137" s="223" t="s">
        <v>189</v>
      </c>
      <c r="AT137" s="224" t="s">
        <v>76</v>
      </c>
      <c r="AU137" s="224" t="s">
        <v>21</v>
      </c>
      <c r="AY137" s="223" t="s">
        <v>150</v>
      </c>
      <c r="BK137" s="225">
        <f>SUM(BK138:BK140)</f>
        <v>0</v>
      </c>
    </row>
    <row r="138" s="2" customFormat="1" ht="14.4" customHeight="1">
      <c r="A138" s="38"/>
      <c r="B138" s="39"/>
      <c r="C138" s="228" t="s">
        <v>157</v>
      </c>
      <c r="D138" s="228" t="s">
        <v>152</v>
      </c>
      <c r="E138" s="229" t="s">
        <v>988</v>
      </c>
      <c r="F138" s="230" t="s">
        <v>989</v>
      </c>
      <c r="G138" s="231" t="s">
        <v>973</v>
      </c>
      <c r="H138" s="232">
        <v>6</v>
      </c>
      <c r="I138" s="233"/>
      <c r="J138" s="234">
        <f>ROUND(I138*H138,2)</f>
        <v>0</v>
      </c>
      <c r="K138" s="230" t="s">
        <v>156</v>
      </c>
      <c r="L138" s="44"/>
      <c r="M138" s="235" t="s">
        <v>1</v>
      </c>
      <c r="N138" s="236" t="s">
        <v>42</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157</v>
      </c>
      <c r="AT138" s="239" t="s">
        <v>152</v>
      </c>
      <c r="AU138" s="239" t="s">
        <v>85</v>
      </c>
      <c r="AY138" s="17" t="s">
        <v>150</v>
      </c>
      <c r="BE138" s="240">
        <f>IF(N138="základní",J138,0)</f>
        <v>0</v>
      </c>
      <c r="BF138" s="240">
        <f>IF(N138="snížená",J138,0)</f>
        <v>0</v>
      </c>
      <c r="BG138" s="240">
        <f>IF(N138="zákl. přenesená",J138,0)</f>
        <v>0</v>
      </c>
      <c r="BH138" s="240">
        <f>IF(N138="sníž. přenesená",J138,0)</f>
        <v>0</v>
      </c>
      <c r="BI138" s="240">
        <f>IF(N138="nulová",J138,0)</f>
        <v>0</v>
      </c>
      <c r="BJ138" s="17" t="s">
        <v>21</v>
      </c>
      <c r="BK138" s="240">
        <f>ROUND(I138*H138,2)</f>
        <v>0</v>
      </c>
      <c r="BL138" s="17" t="s">
        <v>157</v>
      </c>
      <c r="BM138" s="239" t="s">
        <v>990</v>
      </c>
    </row>
    <row r="139" s="2" customFormat="1">
      <c r="A139" s="38"/>
      <c r="B139" s="39"/>
      <c r="C139" s="40"/>
      <c r="D139" s="241" t="s">
        <v>159</v>
      </c>
      <c r="E139" s="40"/>
      <c r="F139" s="242" t="s">
        <v>989</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159</v>
      </c>
      <c r="AU139" s="17" t="s">
        <v>85</v>
      </c>
    </row>
    <row r="140" s="2" customFormat="1">
      <c r="A140" s="38"/>
      <c r="B140" s="39"/>
      <c r="C140" s="40"/>
      <c r="D140" s="241" t="s">
        <v>177</v>
      </c>
      <c r="E140" s="40"/>
      <c r="F140" s="246" t="s">
        <v>991</v>
      </c>
      <c r="G140" s="40"/>
      <c r="H140" s="40"/>
      <c r="I140" s="243"/>
      <c r="J140" s="40"/>
      <c r="K140" s="40"/>
      <c r="L140" s="44"/>
      <c r="M140" s="296"/>
      <c r="N140" s="297"/>
      <c r="O140" s="298"/>
      <c r="P140" s="298"/>
      <c r="Q140" s="298"/>
      <c r="R140" s="298"/>
      <c r="S140" s="298"/>
      <c r="T140" s="299"/>
      <c r="U140" s="38"/>
      <c r="V140" s="38"/>
      <c r="W140" s="38"/>
      <c r="X140" s="38"/>
      <c r="Y140" s="38"/>
      <c r="Z140" s="38"/>
      <c r="AA140" s="38"/>
      <c r="AB140" s="38"/>
      <c r="AC140" s="38"/>
      <c r="AD140" s="38"/>
      <c r="AE140" s="38"/>
      <c r="AT140" s="17" t="s">
        <v>177</v>
      </c>
      <c r="AU140" s="17" t="s">
        <v>85</v>
      </c>
    </row>
    <row r="141" s="2" customFormat="1" ht="6.96" customHeight="1">
      <c r="A141" s="38"/>
      <c r="B141" s="66"/>
      <c r="C141" s="67"/>
      <c r="D141" s="67"/>
      <c r="E141" s="67"/>
      <c r="F141" s="67"/>
      <c r="G141" s="67"/>
      <c r="H141" s="67"/>
      <c r="I141" s="67"/>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l+xMiSU4NDLKqcwxiRpRHnuB4VHgEcD4ClXBT924r0dsWbj2de0bvOhqNQlUCk2xwFuLiUUHY0eMbOanas8bbg==" hashValue="8AscLKXz48mGj7XCEkquB/e2f9VrcN8lHzKiaHyg1gYgH5V/MrJZIrMHGlAKInRHqViU6yWbH/SKEnQRT6Eh5g=="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106</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c r="B8" s="20"/>
      <c r="D8" s="151" t="s">
        <v>112</v>
      </c>
      <c r="L8" s="20"/>
    </row>
    <row r="9" s="1" customFormat="1" ht="16.5" customHeight="1">
      <c r="B9" s="20"/>
      <c r="E9" s="152" t="s">
        <v>992</v>
      </c>
      <c r="F9" s="1"/>
      <c r="G9" s="1"/>
      <c r="H9" s="1"/>
      <c r="L9" s="20"/>
    </row>
    <row r="10" s="1" customFormat="1" ht="12" customHeight="1">
      <c r="B10" s="20"/>
      <c r="D10" s="151" t="s">
        <v>114</v>
      </c>
      <c r="L10" s="20"/>
    </row>
    <row r="11" s="2" customFormat="1" ht="16.5" customHeight="1">
      <c r="A11" s="38"/>
      <c r="B11" s="44"/>
      <c r="C11" s="38"/>
      <c r="D11" s="38"/>
      <c r="E11" s="153" t="s">
        <v>993</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116</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4" t="s">
        <v>994</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19</v>
      </c>
      <c r="E15" s="38"/>
      <c r="F15" s="141" t="s">
        <v>1</v>
      </c>
      <c r="G15" s="38"/>
      <c r="H15" s="38"/>
      <c r="I15" s="151" t="s">
        <v>20</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22</v>
      </c>
      <c r="E16" s="38"/>
      <c r="F16" s="141" t="s">
        <v>23</v>
      </c>
      <c r="G16" s="38"/>
      <c r="H16" s="38"/>
      <c r="I16" s="151" t="s">
        <v>24</v>
      </c>
      <c r="J16" s="155" t="str">
        <f>'Rekapitulace zakázky'!AN8</f>
        <v>18. 5. 2020</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28</v>
      </c>
      <c r="E18" s="38"/>
      <c r="F18" s="38"/>
      <c r="G18" s="38"/>
      <c r="H18" s="38"/>
      <c r="I18" s="151" t="s">
        <v>29</v>
      </c>
      <c r="J18" s="141" t="str">
        <f>IF('Rekapitulace zakázky'!AN10="","",'Rekapitulace zakázky'!AN10)</f>
        <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tr">
        <f>IF('Rekapitulace zakázky'!E11="","",'Rekapitulace zakázky'!E11)</f>
        <v xml:space="preserve"> </v>
      </c>
      <c r="F19" s="38"/>
      <c r="G19" s="38"/>
      <c r="H19" s="38"/>
      <c r="I19" s="151" t="s">
        <v>30</v>
      </c>
      <c r="J19" s="141" t="str">
        <f>IF('Rekapitulace zakázky'!AN11="","",'Rekapitulace zakázky'!AN11)</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31</v>
      </c>
      <c r="E21" s="38"/>
      <c r="F21" s="38"/>
      <c r="G21" s="38"/>
      <c r="H21" s="38"/>
      <c r="I21" s="151" t="s">
        <v>29</v>
      </c>
      <c r="J21" s="33" t="str">
        <f>'Rekapitulace zakázky'!AN13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zakázky'!E14</f>
        <v>Vyplň údaj</v>
      </c>
      <c r="F22" s="141"/>
      <c r="G22" s="141"/>
      <c r="H22" s="141"/>
      <c r="I22" s="151" t="s">
        <v>30</v>
      </c>
      <c r="J22" s="33" t="str">
        <f>'Rekapitulace zakázky'!AN14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33</v>
      </c>
      <c r="E24" s="38"/>
      <c r="F24" s="38"/>
      <c r="G24" s="38"/>
      <c r="H24" s="38"/>
      <c r="I24" s="151" t="s">
        <v>29</v>
      </c>
      <c r="J24" s="141" t="str">
        <f>IF('Rekapitulace zakázky'!AN16="","",'Rekapitulace zakázky'!AN16)</f>
        <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tr">
        <f>IF('Rekapitulace zakázky'!E17="","",'Rekapitulace zakázky'!E17)</f>
        <v xml:space="preserve"> </v>
      </c>
      <c r="F25" s="38"/>
      <c r="G25" s="38"/>
      <c r="H25" s="38"/>
      <c r="I25" s="151" t="s">
        <v>30</v>
      </c>
      <c r="J25" s="141" t="str">
        <f>IF('Rekapitulace zakázky'!AN17="","",'Rekapitulace zakázky'!AN17)</f>
        <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35</v>
      </c>
      <c r="E27" s="38"/>
      <c r="F27" s="38"/>
      <c r="G27" s="38"/>
      <c r="H27" s="38"/>
      <c r="I27" s="151" t="s">
        <v>29</v>
      </c>
      <c r="J27" s="141" t="str">
        <f>IF('Rekapitulace zakázky'!AN19="","",'Rekapitulace zakázky'!AN19)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zakázky'!E20="","",'Rekapitulace zakázky'!E20)</f>
        <v xml:space="preserve"> </v>
      </c>
      <c r="F28" s="38"/>
      <c r="G28" s="38"/>
      <c r="H28" s="38"/>
      <c r="I28" s="151" t="s">
        <v>30</v>
      </c>
      <c r="J28" s="141" t="str">
        <f>IF('Rekapitulace zakázky'!AN20="","",'Rekapitulace zakázky'!AN20)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36</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6"/>
      <c r="B31" s="157"/>
      <c r="C31" s="156"/>
      <c r="D31" s="156"/>
      <c r="E31" s="158" t="s">
        <v>1</v>
      </c>
      <c r="F31" s="158"/>
      <c r="G31" s="158"/>
      <c r="H31" s="158"/>
      <c r="I31" s="156"/>
      <c r="J31" s="156"/>
      <c r="K31" s="156"/>
      <c r="L31" s="159"/>
      <c r="S31" s="156"/>
      <c r="T31" s="156"/>
      <c r="U31" s="156"/>
      <c r="V31" s="156"/>
      <c r="W31" s="156"/>
      <c r="X31" s="156"/>
      <c r="Y31" s="156"/>
      <c r="Z31" s="156"/>
      <c r="AA31" s="156"/>
      <c r="AB31" s="156"/>
      <c r="AC31" s="156"/>
      <c r="AD31" s="156"/>
      <c r="AE31" s="156"/>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25.44" customHeight="1">
      <c r="A34" s="38"/>
      <c r="B34" s="44"/>
      <c r="C34" s="38"/>
      <c r="D34" s="161" t="s">
        <v>37</v>
      </c>
      <c r="E34" s="38"/>
      <c r="F34" s="38"/>
      <c r="G34" s="38"/>
      <c r="H34" s="38"/>
      <c r="I34" s="38"/>
      <c r="J34" s="162">
        <f>ROUND(J136, 2)</f>
        <v>0</v>
      </c>
      <c r="K34" s="38"/>
      <c r="L34" s="63"/>
      <c r="S34" s="38"/>
      <c r="T34" s="38"/>
      <c r="U34" s="38"/>
      <c r="V34" s="38"/>
      <c r="W34" s="38"/>
      <c r="X34" s="38"/>
      <c r="Y34" s="38"/>
      <c r="Z34" s="38"/>
      <c r="AA34" s="38"/>
      <c r="AB34" s="38"/>
      <c r="AC34" s="38"/>
      <c r="AD34" s="38"/>
      <c r="AE34" s="38"/>
    </row>
    <row r="35" s="2" customFormat="1" ht="6.96" customHeight="1">
      <c r="A35" s="38"/>
      <c r="B35" s="44"/>
      <c r="C35" s="38"/>
      <c r="D35" s="160"/>
      <c r="E35" s="160"/>
      <c r="F35" s="160"/>
      <c r="G35" s="160"/>
      <c r="H35" s="160"/>
      <c r="I35" s="160"/>
      <c r="J35" s="160"/>
      <c r="K35" s="160"/>
      <c r="L35" s="63"/>
      <c r="S35" s="38"/>
      <c r="T35" s="38"/>
      <c r="U35" s="38"/>
      <c r="V35" s="38"/>
      <c r="W35" s="38"/>
      <c r="X35" s="38"/>
      <c r="Y35" s="38"/>
      <c r="Z35" s="38"/>
      <c r="AA35" s="38"/>
      <c r="AB35" s="38"/>
      <c r="AC35" s="38"/>
      <c r="AD35" s="38"/>
      <c r="AE35" s="38"/>
    </row>
    <row r="36" s="2" customFormat="1" ht="14.4" customHeight="1">
      <c r="A36" s="38"/>
      <c r="B36" s="44"/>
      <c r="C36" s="38"/>
      <c r="D36" s="38"/>
      <c r="E36" s="38"/>
      <c r="F36" s="163" t="s">
        <v>39</v>
      </c>
      <c r="G36" s="38"/>
      <c r="H36" s="38"/>
      <c r="I36" s="163" t="s">
        <v>38</v>
      </c>
      <c r="J36" s="163" t="s">
        <v>40</v>
      </c>
      <c r="K36" s="38"/>
      <c r="L36" s="63"/>
      <c r="S36" s="38"/>
      <c r="T36" s="38"/>
      <c r="U36" s="38"/>
      <c r="V36" s="38"/>
      <c r="W36" s="38"/>
      <c r="X36" s="38"/>
      <c r="Y36" s="38"/>
      <c r="Z36" s="38"/>
      <c r="AA36" s="38"/>
      <c r="AB36" s="38"/>
      <c r="AC36" s="38"/>
      <c r="AD36" s="38"/>
      <c r="AE36" s="38"/>
    </row>
    <row r="37" s="2" customFormat="1" ht="14.4" customHeight="1">
      <c r="A37" s="38"/>
      <c r="B37" s="44"/>
      <c r="C37" s="38"/>
      <c r="D37" s="153" t="s">
        <v>41</v>
      </c>
      <c r="E37" s="151" t="s">
        <v>42</v>
      </c>
      <c r="F37" s="164">
        <f>ROUND((SUM(BE136:BE476)),  2)</f>
        <v>0</v>
      </c>
      <c r="G37" s="38"/>
      <c r="H37" s="38"/>
      <c r="I37" s="165">
        <v>0.20999999999999999</v>
      </c>
      <c r="J37" s="164">
        <f>ROUND(((SUM(BE136:BE476))*I37),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43</v>
      </c>
      <c r="F38" s="164">
        <f>ROUND((SUM(BF136:BF476)),  2)</f>
        <v>0</v>
      </c>
      <c r="G38" s="38"/>
      <c r="H38" s="38"/>
      <c r="I38" s="165">
        <v>0.14999999999999999</v>
      </c>
      <c r="J38" s="164">
        <f>ROUND(((SUM(BF136:BF476))*I38),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44</v>
      </c>
      <c r="F39" s="164">
        <f>ROUND((SUM(BG136:BG476)),  2)</f>
        <v>0</v>
      </c>
      <c r="G39" s="38"/>
      <c r="H39" s="38"/>
      <c r="I39" s="165">
        <v>0.20999999999999999</v>
      </c>
      <c r="J39" s="164">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45</v>
      </c>
      <c r="F40" s="164">
        <f>ROUND((SUM(BH136:BH476)),  2)</f>
        <v>0</v>
      </c>
      <c r="G40" s="38"/>
      <c r="H40" s="38"/>
      <c r="I40" s="165">
        <v>0.14999999999999999</v>
      </c>
      <c r="J40" s="164">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46</v>
      </c>
      <c r="F41" s="164">
        <f>ROUND((SUM(BI136:BI476)),  2)</f>
        <v>0</v>
      </c>
      <c r="G41" s="38"/>
      <c r="H41" s="38"/>
      <c r="I41" s="165">
        <v>0</v>
      </c>
      <c r="J41" s="164">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6"/>
      <c r="D43" s="167" t="s">
        <v>47</v>
      </c>
      <c r="E43" s="168"/>
      <c r="F43" s="168"/>
      <c r="G43" s="169" t="s">
        <v>48</v>
      </c>
      <c r="H43" s="170" t="s">
        <v>49</v>
      </c>
      <c r="I43" s="168"/>
      <c r="J43" s="171">
        <f>SUM(J34:J41)</f>
        <v>0</v>
      </c>
      <c r="K43" s="172"/>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1" customFormat="1" ht="16.5" customHeight="1">
      <c r="B87" s="21"/>
      <c r="C87" s="22"/>
      <c r="D87" s="22"/>
      <c r="E87" s="184" t="s">
        <v>992</v>
      </c>
      <c r="F87" s="22"/>
      <c r="G87" s="22"/>
      <c r="H87" s="22"/>
      <c r="I87" s="22"/>
      <c r="J87" s="22"/>
      <c r="K87" s="22"/>
      <c r="L87" s="20"/>
    </row>
    <row r="88" s="1" customFormat="1" ht="12" customHeight="1">
      <c r="B88" s="21"/>
      <c r="C88" s="32" t="s">
        <v>114</v>
      </c>
      <c r="D88" s="22"/>
      <c r="E88" s="22"/>
      <c r="F88" s="22"/>
      <c r="G88" s="22"/>
      <c r="H88" s="22"/>
      <c r="I88" s="22"/>
      <c r="J88" s="22"/>
      <c r="K88" s="22"/>
      <c r="L88" s="20"/>
    </row>
    <row r="89" s="2" customFormat="1" ht="16.5" customHeight="1">
      <c r="A89" s="38"/>
      <c r="B89" s="39"/>
      <c r="C89" s="40"/>
      <c r="D89" s="40"/>
      <c r="E89" s="185" t="s">
        <v>993</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116</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001 - km 3,418 - most</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22</v>
      </c>
      <c r="D93" s="40"/>
      <c r="E93" s="40"/>
      <c r="F93" s="27" t="str">
        <f>F16</f>
        <v xml:space="preserve"> </v>
      </c>
      <c r="G93" s="40"/>
      <c r="H93" s="40"/>
      <c r="I93" s="32" t="s">
        <v>24</v>
      </c>
      <c r="J93" s="79" t="str">
        <f>IF(J16="","",J16)</f>
        <v>18. 5. 2020</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E19</f>
        <v xml:space="preserve"> </v>
      </c>
      <c r="G95" s="40"/>
      <c r="H95" s="40"/>
      <c r="I95" s="32" t="s">
        <v>33</v>
      </c>
      <c r="J95" s="36" t="str">
        <f>E25</f>
        <v xml:space="preserve"> </v>
      </c>
      <c r="K95" s="40"/>
      <c r="L95" s="63"/>
      <c r="S95" s="38"/>
      <c r="T95" s="38"/>
      <c r="U95" s="38"/>
      <c r="V95" s="38"/>
      <c r="W95" s="38"/>
      <c r="X95" s="38"/>
      <c r="Y95" s="38"/>
      <c r="Z95" s="38"/>
      <c r="AA95" s="38"/>
      <c r="AB95" s="38"/>
      <c r="AC95" s="38"/>
      <c r="AD95" s="38"/>
      <c r="AE95" s="38"/>
    </row>
    <row r="96" s="2" customFormat="1" ht="15.15" customHeight="1">
      <c r="A96" s="38"/>
      <c r="B96" s="39"/>
      <c r="C96" s="32" t="s">
        <v>31</v>
      </c>
      <c r="D96" s="40"/>
      <c r="E96" s="40"/>
      <c r="F96" s="27" t="str">
        <f>IF(E22="","",E22)</f>
        <v>Vyplň údaj</v>
      </c>
      <c r="G96" s="40"/>
      <c r="H96" s="40"/>
      <c r="I96" s="32" t="s">
        <v>35</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6" t="s">
        <v>119</v>
      </c>
      <c r="D98" s="187"/>
      <c r="E98" s="187"/>
      <c r="F98" s="187"/>
      <c r="G98" s="187"/>
      <c r="H98" s="187"/>
      <c r="I98" s="187"/>
      <c r="J98" s="188" t="s">
        <v>120</v>
      </c>
      <c r="K98" s="187"/>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89" t="s">
        <v>121</v>
      </c>
      <c r="D100" s="40"/>
      <c r="E100" s="40"/>
      <c r="F100" s="40"/>
      <c r="G100" s="40"/>
      <c r="H100" s="40"/>
      <c r="I100" s="40"/>
      <c r="J100" s="110">
        <f>J136</f>
        <v>0</v>
      </c>
      <c r="K100" s="40"/>
      <c r="L100" s="63"/>
      <c r="S100" s="38"/>
      <c r="T100" s="38"/>
      <c r="U100" s="38"/>
      <c r="V100" s="38"/>
      <c r="W100" s="38"/>
      <c r="X100" s="38"/>
      <c r="Y100" s="38"/>
      <c r="Z100" s="38"/>
      <c r="AA100" s="38"/>
      <c r="AB100" s="38"/>
      <c r="AC100" s="38"/>
      <c r="AD100" s="38"/>
      <c r="AE100" s="38"/>
      <c r="AU100" s="17" t="s">
        <v>122</v>
      </c>
    </row>
    <row r="101" s="9" customFormat="1" ht="24.96" customHeight="1">
      <c r="A101" s="9"/>
      <c r="B101" s="190"/>
      <c r="C101" s="191"/>
      <c r="D101" s="192" t="s">
        <v>123</v>
      </c>
      <c r="E101" s="193"/>
      <c r="F101" s="193"/>
      <c r="G101" s="193"/>
      <c r="H101" s="193"/>
      <c r="I101" s="193"/>
      <c r="J101" s="194">
        <f>J137</f>
        <v>0</v>
      </c>
      <c r="K101" s="191"/>
      <c r="L101" s="195"/>
      <c r="S101" s="9"/>
      <c r="T101" s="9"/>
      <c r="U101" s="9"/>
      <c r="V101" s="9"/>
      <c r="W101" s="9"/>
      <c r="X101" s="9"/>
      <c r="Y101" s="9"/>
      <c r="Z101" s="9"/>
      <c r="AA101" s="9"/>
      <c r="AB101" s="9"/>
      <c r="AC101" s="9"/>
      <c r="AD101" s="9"/>
      <c r="AE101" s="9"/>
    </row>
    <row r="102" s="10" customFormat="1" ht="19.92" customHeight="1">
      <c r="A102" s="10"/>
      <c r="B102" s="196"/>
      <c r="C102" s="132"/>
      <c r="D102" s="197" t="s">
        <v>124</v>
      </c>
      <c r="E102" s="198"/>
      <c r="F102" s="198"/>
      <c r="G102" s="198"/>
      <c r="H102" s="198"/>
      <c r="I102" s="198"/>
      <c r="J102" s="199">
        <f>J138</f>
        <v>0</v>
      </c>
      <c r="K102" s="132"/>
      <c r="L102" s="200"/>
      <c r="S102" s="10"/>
      <c r="T102" s="10"/>
      <c r="U102" s="10"/>
      <c r="V102" s="10"/>
      <c r="W102" s="10"/>
      <c r="X102" s="10"/>
      <c r="Y102" s="10"/>
      <c r="Z102" s="10"/>
      <c r="AA102" s="10"/>
      <c r="AB102" s="10"/>
      <c r="AC102" s="10"/>
      <c r="AD102" s="10"/>
      <c r="AE102" s="10"/>
    </row>
    <row r="103" s="10" customFormat="1" ht="19.92" customHeight="1">
      <c r="A103" s="10"/>
      <c r="B103" s="196"/>
      <c r="C103" s="132"/>
      <c r="D103" s="197" t="s">
        <v>995</v>
      </c>
      <c r="E103" s="198"/>
      <c r="F103" s="198"/>
      <c r="G103" s="198"/>
      <c r="H103" s="198"/>
      <c r="I103" s="198"/>
      <c r="J103" s="199">
        <f>J177</f>
        <v>0</v>
      </c>
      <c r="K103" s="132"/>
      <c r="L103" s="200"/>
      <c r="S103" s="10"/>
      <c r="T103" s="10"/>
      <c r="U103" s="10"/>
      <c r="V103" s="10"/>
      <c r="W103" s="10"/>
      <c r="X103" s="10"/>
      <c r="Y103" s="10"/>
      <c r="Z103" s="10"/>
      <c r="AA103" s="10"/>
      <c r="AB103" s="10"/>
      <c r="AC103" s="10"/>
      <c r="AD103" s="10"/>
      <c r="AE103" s="10"/>
    </row>
    <row r="104" s="10" customFormat="1" ht="19.92" customHeight="1">
      <c r="A104" s="10"/>
      <c r="B104" s="196"/>
      <c r="C104" s="132"/>
      <c r="D104" s="197" t="s">
        <v>126</v>
      </c>
      <c r="E104" s="198"/>
      <c r="F104" s="198"/>
      <c r="G104" s="198"/>
      <c r="H104" s="198"/>
      <c r="I104" s="198"/>
      <c r="J104" s="199">
        <f>J183</f>
        <v>0</v>
      </c>
      <c r="K104" s="132"/>
      <c r="L104" s="200"/>
      <c r="S104" s="10"/>
      <c r="T104" s="10"/>
      <c r="U104" s="10"/>
      <c r="V104" s="10"/>
      <c r="W104" s="10"/>
      <c r="X104" s="10"/>
      <c r="Y104" s="10"/>
      <c r="Z104" s="10"/>
      <c r="AA104" s="10"/>
      <c r="AB104" s="10"/>
      <c r="AC104" s="10"/>
      <c r="AD104" s="10"/>
      <c r="AE104" s="10"/>
    </row>
    <row r="105" s="10" customFormat="1" ht="19.92" customHeight="1">
      <c r="A105" s="10"/>
      <c r="B105" s="196"/>
      <c r="C105" s="132"/>
      <c r="D105" s="197" t="s">
        <v>127</v>
      </c>
      <c r="E105" s="198"/>
      <c r="F105" s="198"/>
      <c r="G105" s="198"/>
      <c r="H105" s="198"/>
      <c r="I105" s="198"/>
      <c r="J105" s="199">
        <f>J187</f>
        <v>0</v>
      </c>
      <c r="K105" s="132"/>
      <c r="L105" s="200"/>
      <c r="S105" s="10"/>
      <c r="T105" s="10"/>
      <c r="U105" s="10"/>
      <c r="V105" s="10"/>
      <c r="W105" s="10"/>
      <c r="X105" s="10"/>
      <c r="Y105" s="10"/>
      <c r="Z105" s="10"/>
      <c r="AA105" s="10"/>
      <c r="AB105" s="10"/>
      <c r="AC105" s="10"/>
      <c r="AD105" s="10"/>
      <c r="AE105" s="10"/>
    </row>
    <row r="106" s="10" customFormat="1" ht="19.92" customHeight="1">
      <c r="A106" s="10"/>
      <c r="B106" s="196"/>
      <c r="C106" s="132"/>
      <c r="D106" s="197" t="s">
        <v>128</v>
      </c>
      <c r="E106" s="198"/>
      <c r="F106" s="198"/>
      <c r="G106" s="198"/>
      <c r="H106" s="198"/>
      <c r="I106" s="198"/>
      <c r="J106" s="199">
        <f>J218</f>
        <v>0</v>
      </c>
      <c r="K106" s="132"/>
      <c r="L106" s="200"/>
      <c r="S106" s="10"/>
      <c r="T106" s="10"/>
      <c r="U106" s="10"/>
      <c r="V106" s="10"/>
      <c r="W106" s="10"/>
      <c r="X106" s="10"/>
      <c r="Y106" s="10"/>
      <c r="Z106" s="10"/>
      <c r="AA106" s="10"/>
      <c r="AB106" s="10"/>
      <c r="AC106" s="10"/>
      <c r="AD106" s="10"/>
      <c r="AE106" s="10"/>
    </row>
    <row r="107" s="10" customFormat="1" ht="19.92" customHeight="1">
      <c r="A107" s="10"/>
      <c r="B107" s="196"/>
      <c r="C107" s="132"/>
      <c r="D107" s="197" t="s">
        <v>129</v>
      </c>
      <c r="E107" s="198"/>
      <c r="F107" s="198"/>
      <c r="G107" s="198"/>
      <c r="H107" s="198"/>
      <c r="I107" s="198"/>
      <c r="J107" s="199">
        <f>J242</f>
        <v>0</v>
      </c>
      <c r="K107" s="132"/>
      <c r="L107" s="200"/>
      <c r="S107" s="10"/>
      <c r="T107" s="10"/>
      <c r="U107" s="10"/>
      <c r="V107" s="10"/>
      <c r="W107" s="10"/>
      <c r="X107" s="10"/>
      <c r="Y107" s="10"/>
      <c r="Z107" s="10"/>
      <c r="AA107" s="10"/>
      <c r="AB107" s="10"/>
      <c r="AC107" s="10"/>
      <c r="AD107" s="10"/>
      <c r="AE107" s="10"/>
    </row>
    <row r="108" s="10" customFormat="1" ht="19.92" customHeight="1">
      <c r="A108" s="10"/>
      <c r="B108" s="196"/>
      <c r="C108" s="132"/>
      <c r="D108" s="197" t="s">
        <v>130</v>
      </c>
      <c r="E108" s="198"/>
      <c r="F108" s="198"/>
      <c r="G108" s="198"/>
      <c r="H108" s="198"/>
      <c r="I108" s="198"/>
      <c r="J108" s="199">
        <f>J431</f>
        <v>0</v>
      </c>
      <c r="K108" s="132"/>
      <c r="L108" s="200"/>
      <c r="S108" s="10"/>
      <c r="T108" s="10"/>
      <c r="U108" s="10"/>
      <c r="V108" s="10"/>
      <c r="W108" s="10"/>
      <c r="X108" s="10"/>
      <c r="Y108" s="10"/>
      <c r="Z108" s="10"/>
      <c r="AA108" s="10"/>
      <c r="AB108" s="10"/>
      <c r="AC108" s="10"/>
      <c r="AD108" s="10"/>
      <c r="AE108" s="10"/>
    </row>
    <row r="109" s="10" customFormat="1" ht="19.92" customHeight="1">
      <c r="A109" s="10"/>
      <c r="B109" s="196"/>
      <c r="C109" s="132"/>
      <c r="D109" s="197" t="s">
        <v>131</v>
      </c>
      <c r="E109" s="198"/>
      <c r="F109" s="198"/>
      <c r="G109" s="198"/>
      <c r="H109" s="198"/>
      <c r="I109" s="198"/>
      <c r="J109" s="199">
        <f>J449</f>
        <v>0</v>
      </c>
      <c r="K109" s="132"/>
      <c r="L109" s="200"/>
      <c r="S109" s="10"/>
      <c r="T109" s="10"/>
      <c r="U109" s="10"/>
      <c r="V109" s="10"/>
      <c r="W109" s="10"/>
      <c r="X109" s="10"/>
      <c r="Y109" s="10"/>
      <c r="Z109" s="10"/>
      <c r="AA109" s="10"/>
      <c r="AB109" s="10"/>
      <c r="AC109" s="10"/>
      <c r="AD109" s="10"/>
      <c r="AE109" s="10"/>
    </row>
    <row r="110" s="9" customFormat="1" ht="24.96" customHeight="1">
      <c r="A110" s="9"/>
      <c r="B110" s="190"/>
      <c r="C110" s="191"/>
      <c r="D110" s="192" t="s">
        <v>132</v>
      </c>
      <c r="E110" s="193"/>
      <c r="F110" s="193"/>
      <c r="G110" s="193"/>
      <c r="H110" s="193"/>
      <c r="I110" s="193"/>
      <c r="J110" s="194">
        <f>J454</f>
        <v>0</v>
      </c>
      <c r="K110" s="191"/>
      <c r="L110" s="195"/>
      <c r="S110" s="9"/>
      <c r="T110" s="9"/>
      <c r="U110" s="9"/>
      <c r="V110" s="9"/>
      <c r="W110" s="9"/>
      <c r="X110" s="9"/>
      <c r="Y110" s="9"/>
      <c r="Z110" s="9"/>
      <c r="AA110" s="9"/>
      <c r="AB110" s="9"/>
      <c r="AC110" s="9"/>
      <c r="AD110" s="9"/>
      <c r="AE110" s="9"/>
    </row>
    <row r="111" s="10" customFormat="1" ht="19.92" customHeight="1">
      <c r="A111" s="10"/>
      <c r="B111" s="196"/>
      <c r="C111" s="132"/>
      <c r="D111" s="197" t="s">
        <v>133</v>
      </c>
      <c r="E111" s="198"/>
      <c r="F111" s="198"/>
      <c r="G111" s="198"/>
      <c r="H111" s="198"/>
      <c r="I111" s="198"/>
      <c r="J111" s="199">
        <f>J455</f>
        <v>0</v>
      </c>
      <c r="K111" s="132"/>
      <c r="L111" s="200"/>
      <c r="S111" s="10"/>
      <c r="T111" s="10"/>
      <c r="U111" s="10"/>
      <c r="V111" s="10"/>
      <c r="W111" s="10"/>
      <c r="X111" s="10"/>
      <c r="Y111" s="10"/>
      <c r="Z111" s="10"/>
      <c r="AA111" s="10"/>
      <c r="AB111" s="10"/>
      <c r="AC111" s="10"/>
      <c r="AD111" s="10"/>
      <c r="AE111" s="10"/>
    </row>
    <row r="112" s="10" customFormat="1" ht="19.92" customHeight="1">
      <c r="A112" s="10"/>
      <c r="B112" s="196"/>
      <c r="C112" s="132"/>
      <c r="D112" s="197" t="s">
        <v>134</v>
      </c>
      <c r="E112" s="198"/>
      <c r="F112" s="198"/>
      <c r="G112" s="198"/>
      <c r="H112" s="198"/>
      <c r="I112" s="198"/>
      <c r="J112" s="199">
        <f>J469</f>
        <v>0</v>
      </c>
      <c r="K112" s="132"/>
      <c r="L112" s="200"/>
      <c r="S112" s="10"/>
      <c r="T112" s="10"/>
      <c r="U112" s="10"/>
      <c r="V112" s="10"/>
      <c r="W112" s="10"/>
      <c r="X112" s="10"/>
      <c r="Y112" s="10"/>
      <c r="Z112" s="10"/>
      <c r="AA112" s="10"/>
      <c r="AB112" s="10"/>
      <c r="AC112" s="10"/>
      <c r="AD112" s="10"/>
      <c r="AE112" s="10"/>
    </row>
    <row r="113"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135</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84" t="str">
        <f>E7</f>
        <v>Oprava mostů v žst. Most n. n.</v>
      </c>
      <c r="F122" s="32"/>
      <c r="G122" s="32"/>
      <c r="H122" s="32"/>
      <c r="I122" s="40"/>
      <c r="J122" s="40"/>
      <c r="K122" s="40"/>
      <c r="L122" s="63"/>
      <c r="S122" s="38"/>
      <c r="T122" s="38"/>
      <c r="U122" s="38"/>
      <c r="V122" s="38"/>
      <c r="W122" s="38"/>
      <c r="X122" s="38"/>
      <c r="Y122" s="38"/>
      <c r="Z122" s="38"/>
      <c r="AA122" s="38"/>
      <c r="AB122" s="38"/>
      <c r="AC122" s="38"/>
      <c r="AD122" s="38"/>
      <c r="AE122" s="38"/>
    </row>
    <row r="123" s="1" customFormat="1" ht="12" customHeight="1">
      <c r="B123" s="21"/>
      <c r="C123" s="32" t="s">
        <v>112</v>
      </c>
      <c r="D123" s="22"/>
      <c r="E123" s="22"/>
      <c r="F123" s="22"/>
      <c r="G123" s="22"/>
      <c r="H123" s="22"/>
      <c r="I123" s="22"/>
      <c r="J123" s="22"/>
      <c r="K123" s="22"/>
      <c r="L123" s="20"/>
    </row>
    <row r="124" s="1" customFormat="1" ht="16.5" customHeight="1">
      <c r="B124" s="21"/>
      <c r="C124" s="22"/>
      <c r="D124" s="22"/>
      <c r="E124" s="184" t="s">
        <v>992</v>
      </c>
      <c r="F124" s="22"/>
      <c r="G124" s="22"/>
      <c r="H124" s="22"/>
      <c r="I124" s="22"/>
      <c r="J124" s="22"/>
      <c r="K124" s="22"/>
      <c r="L124" s="20"/>
    </row>
    <row r="125" s="1" customFormat="1" ht="12" customHeight="1">
      <c r="B125" s="21"/>
      <c r="C125" s="32" t="s">
        <v>114</v>
      </c>
      <c r="D125" s="22"/>
      <c r="E125" s="22"/>
      <c r="F125" s="22"/>
      <c r="G125" s="22"/>
      <c r="H125" s="22"/>
      <c r="I125" s="22"/>
      <c r="J125" s="22"/>
      <c r="K125" s="22"/>
      <c r="L125" s="20"/>
    </row>
    <row r="126" s="2" customFormat="1" ht="16.5" customHeight="1">
      <c r="A126" s="38"/>
      <c r="B126" s="39"/>
      <c r="C126" s="40"/>
      <c r="D126" s="40"/>
      <c r="E126" s="185" t="s">
        <v>993</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12" customHeight="1">
      <c r="A127" s="38"/>
      <c r="B127" s="39"/>
      <c r="C127" s="32" t="s">
        <v>116</v>
      </c>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6.5" customHeight="1">
      <c r="A128" s="38"/>
      <c r="B128" s="39"/>
      <c r="C128" s="40"/>
      <c r="D128" s="40"/>
      <c r="E128" s="76" t="str">
        <f>E13</f>
        <v>001 - km 3,418 - most</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2" customHeight="1">
      <c r="A130" s="38"/>
      <c r="B130" s="39"/>
      <c r="C130" s="32" t="s">
        <v>22</v>
      </c>
      <c r="D130" s="40"/>
      <c r="E130" s="40"/>
      <c r="F130" s="27" t="str">
        <f>F16</f>
        <v xml:space="preserve"> </v>
      </c>
      <c r="G130" s="40"/>
      <c r="H130" s="40"/>
      <c r="I130" s="32" t="s">
        <v>24</v>
      </c>
      <c r="J130" s="79" t="str">
        <f>IF(J16="","",J16)</f>
        <v>18. 5. 2020</v>
      </c>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5.15" customHeight="1">
      <c r="A132" s="38"/>
      <c r="B132" s="39"/>
      <c r="C132" s="32" t="s">
        <v>28</v>
      </c>
      <c r="D132" s="40"/>
      <c r="E132" s="40"/>
      <c r="F132" s="27" t="str">
        <f>E19</f>
        <v xml:space="preserve"> </v>
      </c>
      <c r="G132" s="40"/>
      <c r="H132" s="40"/>
      <c r="I132" s="32" t="s">
        <v>33</v>
      </c>
      <c r="J132" s="36" t="str">
        <f>E25</f>
        <v xml:space="preserve"> </v>
      </c>
      <c r="K132" s="40"/>
      <c r="L132" s="63"/>
      <c r="S132" s="38"/>
      <c r="T132" s="38"/>
      <c r="U132" s="38"/>
      <c r="V132" s="38"/>
      <c r="W132" s="38"/>
      <c r="X132" s="38"/>
      <c r="Y132" s="38"/>
      <c r="Z132" s="38"/>
      <c r="AA132" s="38"/>
      <c r="AB132" s="38"/>
      <c r="AC132" s="38"/>
      <c r="AD132" s="38"/>
      <c r="AE132" s="38"/>
    </row>
    <row r="133" s="2" customFormat="1" ht="15.15" customHeight="1">
      <c r="A133" s="38"/>
      <c r="B133" s="39"/>
      <c r="C133" s="32" t="s">
        <v>31</v>
      </c>
      <c r="D133" s="40"/>
      <c r="E133" s="40"/>
      <c r="F133" s="27" t="str">
        <f>IF(E22="","",E22)</f>
        <v>Vyplň údaj</v>
      </c>
      <c r="G133" s="40"/>
      <c r="H133" s="40"/>
      <c r="I133" s="32" t="s">
        <v>35</v>
      </c>
      <c r="J133" s="36" t="str">
        <f>E28</f>
        <v xml:space="preserve"> </v>
      </c>
      <c r="K133" s="40"/>
      <c r="L133" s="63"/>
      <c r="S133" s="38"/>
      <c r="T133" s="38"/>
      <c r="U133" s="38"/>
      <c r="V133" s="38"/>
      <c r="W133" s="38"/>
      <c r="X133" s="38"/>
      <c r="Y133" s="38"/>
      <c r="Z133" s="38"/>
      <c r="AA133" s="38"/>
      <c r="AB133" s="38"/>
      <c r="AC133" s="38"/>
      <c r="AD133" s="38"/>
      <c r="AE133" s="38"/>
    </row>
    <row r="134" s="2" customFormat="1" ht="10.32"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11" customFormat="1" ht="29.28" customHeight="1">
      <c r="A135" s="201"/>
      <c r="B135" s="202"/>
      <c r="C135" s="203" t="s">
        <v>136</v>
      </c>
      <c r="D135" s="204" t="s">
        <v>62</v>
      </c>
      <c r="E135" s="204" t="s">
        <v>58</v>
      </c>
      <c r="F135" s="204" t="s">
        <v>59</v>
      </c>
      <c r="G135" s="204" t="s">
        <v>137</v>
      </c>
      <c r="H135" s="204" t="s">
        <v>138</v>
      </c>
      <c r="I135" s="204" t="s">
        <v>139</v>
      </c>
      <c r="J135" s="204" t="s">
        <v>120</v>
      </c>
      <c r="K135" s="205" t="s">
        <v>140</v>
      </c>
      <c r="L135" s="206"/>
      <c r="M135" s="100" t="s">
        <v>1</v>
      </c>
      <c r="N135" s="101" t="s">
        <v>41</v>
      </c>
      <c r="O135" s="101" t="s">
        <v>141</v>
      </c>
      <c r="P135" s="101" t="s">
        <v>142</v>
      </c>
      <c r="Q135" s="101" t="s">
        <v>143</v>
      </c>
      <c r="R135" s="101" t="s">
        <v>144</v>
      </c>
      <c r="S135" s="101" t="s">
        <v>145</v>
      </c>
      <c r="T135" s="102" t="s">
        <v>146</v>
      </c>
      <c r="U135" s="201"/>
      <c r="V135" s="201"/>
      <c r="W135" s="201"/>
      <c r="X135" s="201"/>
      <c r="Y135" s="201"/>
      <c r="Z135" s="201"/>
      <c r="AA135" s="201"/>
      <c r="AB135" s="201"/>
      <c r="AC135" s="201"/>
      <c r="AD135" s="201"/>
      <c r="AE135" s="201"/>
    </row>
    <row r="136" s="2" customFormat="1" ht="22.8" customHeight="1">
      <c r="A136" s="38"/>
      <c r="B136" s="39"/>
      <c r="C136" s="107" t="s">
        <v>147</v>
      </c>
      <c r="D136" s="40"/>
      <c r="E136" s="40"/>
      <c r="F136" s="40"/>
      <c r="G136" s="40"/>
      <c r="H136" s="40"/>
      <c r="I136" s="40"/>
      <c r="J136" s="207">
        <f>BK136</f>
        <v>0</v>
      </c>
      <c r="K136" s="40"/>
      <c r="L136" s="44"/>
      <c r="M136" s="103"/>
      <c r="N136" s="208"/>
      <c r="O136" s="104"/>
      <c r="P136" s="209">
        <f>P137+P454</f>
        <v>0</v>
      </c>
      <c r="Q136" s="104"/>
      <c r="R136" s="209">
        <f>R137+R454</f>
        <v>75.297180850599986</v>
      </c>
      <c r="S136" s="104"/>
      <c r="T136" s="210">
        <f>T137+T454</f>
        <v>19.541150000000002</v>
      </c>
      <c r="U136" s="38"/>
      <c r="V136" s="38"/>
      <c r="W136" s="38"/>
      <c r="X136" s="38"/>
      <c r="Y136" s="38"/>
      <c r="Z136" s="38"/>
      <c r="AA136" s="38"/>
      <c r="AB136" s="38"/>
      <c r="AC136" s="38"/>
      <c r="AD136" s="38"/>
      <c r="AE136" s="38"/>
      <c r="AT136" s="17" t="s">
        <v>76</v>
      </c>
      <c r="AU136" s="17" t="s">
        <v>122</v>
      </c>
      <c r="BK136" s="211">
        <f>BK137+BK454</f>
        <v>0</v>
      </c>
    </row>
    <row r="137" s="12" customFormat="1" ht="25.92" customHeight="1">
      <c r="A137" s="12"/>
      <c r="B137" s="212"/>
      <c r="C137" s="213"/>
      <c r="D137" s="214" t="s">
        <v>76</v>
      </c>
      <c r="E137" s="215" t="s">
        <v>148</v>
      </c>
      <c r="F137" s="215" t="s">
        <v>149</v>
      </c>
      <c r="G137" s="213"/>
      <c r="H137" s="213"/>
      <c r="I137" s="216"/>
      <c r="J137" s="217">
        <f>BK137</f>
        <v>0</v>
      </c>
      <c r="K137" s="213"/>
      <c r="L137" s="218"/>
      <c r="M137" s="219"/>
      <c r="N137" s="220"/>
      <c r="O137" s="220"/>
      <c r="P137" s="221">
        <f>P138+P177+P183+P187+P218+P242+P431+P449</f>
        <v>0</v>
      </c>
      <c r="Q137" s="220"/>
      <c r="R137" s="221">
        <f>R138+R177+R183+R187+R218+R242+R431+R449</f>
        <v>75.297147894599988</v>
      </c>
      <c r="S137" s="220"/>
      <c r="T137" s="222">
        <f>T138+T177+T183+T187+T218+T242+T431+T449</f>
        <v>19.541150000000002</v>
      </c>
      <c r="U137" s="12"/>
      <c r="V137" s="12"/>
      <c r="W137" s="12"/>
      <c r="X137" s="12"/>
      <c r="Y137" s="12"/>
      <c r="Z137" s="12"/>
      <c r="AA137" s="12"/>
      <c r="AB137" s="12"/>
      <c r="AC137" s="12"/>
      <c r="AD137" s="12"/>
      <c r="AE137" s="12"/>
      <c r="AR137" s="223" t="s">
        <v>21</v>
      </c>
      <c r="AT137" s="224" t="s">
        <v>76</v>
      </c>
      <c r="AU137" s="224" t="s">
        <v>77</v>
      </c>
      <c r="AY137" s="223" t="s">
        <v>150</v>
      </c>
      <c r="BK137" s="225">
        <f>BK138+BK177+BK183+BK187+BK218+BK242+BK431+BK449</f>
        <v>0</v>
      </c>
    </row>
    <row r="138" s="12" customFormat="1" ht="22.8" customHeight="1">
      <c r="A138" s="12"/>
      <c r="B138" s="212"/>
      <c r="C138" s="213"/>
      <c r="D138" s="214" t="s">
        <v>76</v>
      </c>
      <c r="E138" s="226" t="s">
        <v>21</v>
      </c>
      <c r="F138" s="226" t="s">
        <v>151</v>
      </c>
      <c r="G138" s="213"/>
      <c r="H138" s="213"/>
      <c r="I138" s="216"/>
      <c r="J138" s="227">
        <f>BK138</f>
        <v>0</v>
      </c>
      <c r="K138" s="213"/>
      <c r="L138" s="218"/>
      <c r="M138" s="219"/>
      <c r="N138" s="220"/>
      <c r="O138" s="220"/>
      <c r="P138" s="221">
        <f>SUM(P139:P176)</f>
        <v>0</v>
      </c>
      <c r="Q138" s="220"/>
      <c r="R138" s="221">
        <f>SUM(R139:R176)</f>
        <v>36.1099806</v>
      </c>
      <c r="S138" s="220"/>
      <c r="T138" s="222">
        <f>SUM(T139:T176)</f>
        <v>0</v>
      </c>
      <c r="U138" s="12"/>
      <c r="V138" s="12"/>
      <c r="W138" s="12"/>
      <c r="X138" s="12"/>
      <c r="Y138" s="12"/>
      <c r="Z138" s="12"/>
      <c r="AA138" s="12"/>
      <c r="AB138" s="12"/>
      <c r="AC138" s="12"/>
      <c r="AD138" s="12"/>
      <c r="AE138" s="12"/>
      <c r="AR138" s="223" t="s">
        <v>21</v>
      </c>
      <c r="AT138" s="224" t="s">
        <v>76</v>
      </c>
      <c r="AU138" s="224" t="s">
        <v>21</v>
      </c>
      <c r="AY138" s="223" t="s">
        <v>150</v>
      </c>
      <c r="BK138" s="225">
        <f>SUM(BK139:BK176)</f>
        <v>0</v>
      </c>
    </row>
    <row r="139" s="2" customFormat="1" ht="24.15" customHeight="1">
      <c r="A139" s="38"/>
      <c r="B139" s="39"/>
      <c r="C139" s="228" t="s">
        <v>21</v>
      </c>
      <c r="D139" s="228" t="s">
        <v>152</v>
      </c>
      <c r="E139" s="229" t="s">
        <v>153</v>
      </c>
      <c r="F139" s="230" t="s">
        <v>154</v>
      </c>
      <c r="G139" s="231" t="s">
        <v>155</v>
      </c>
      <c r="H139" s="232">
        <v>80</v>
      </c>
      <c r="I139" s="233"/>
      <c r="J139" s="234">
        <f>ROUND(I139*H139,2)</f>
        <v>0</v>
      </c>
      <c r="K139" s="230" t="s">
        <v>156</v>
      </c>
      <c r="L139" s="44"/>
      <c r="M139" s="235" t="s">
        <v>1</v>
      </c>
      <c r="N139" s="236" t="s">
        <v>42</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157</v>
      </c>
      <c r="AT139" s="239" t="s">
        <v>152</v>
      </c>
      <c r="AU139" s="239" t="s">
        <v>85</v>
      </c>
      <c r="AY139" s="17" t="s">
        <v>150</v>
      </c>
      <c r="BE139" s="240">
        <f>IF(N139="základní",J139,0)</f>
        <v>0</v>
      </c>
      <c r="BF139" s="240">
        <f>IF(N139="snížená",J139,0)</f>
        <v>0</v>
      </c>
      <c r="BG139" s="240">
        <f>IF(N139="zákl. přenesená",J139,0)</f>
        <v>0</v>
      </c>
      <c r="BH139" s="240">
        <f>IF(N139="sníž. přenesená",J139,0)</f>
        <v>0</v>
      </c>
      <c r="BI139" s="240">
        <f>IF(N139="nulová",J139,0)</f>
        <v>0</v>
      </c>
      <c r="BJ139" s="17" t="s">
        <v>21</v>
      </c>
      <c r="BK139" s="240">
        <f>ROUND(I139*H139,2)</f>
        <v>0</v>
      </c>
      <c r="BL139" s="17" t="s">
        <v>157</v>
      </c>
      <c r="BM139" s="239" t="s">
        <v>996</v>
      </c>
    </row>
    <row r="140" s="2" customFormat="1">
      <c r="A140" s="38"/>
      <c r="B140" s="39"/>
      <c r="C140" s="40"/>
      <c r="D140" s="241" t="s">
        <v>159</v>
      </c>
      <c r="E140" s="40"/>
      <c r="F140" s="242" t="s">
        <v>160</v>
      </c>
      <c r="G140" s="40"/>
      <c r="H140" s="40"/>
      <c r="I140" s="243"/>
      <c r="J140" s="40"/>
      <c r="K140" s="40"/>
      <c r="L140" s="44"/>
      <c r="M140" s="244"/>
      <c r="N140" s="245"/>
      <c r="O140" s="91"/>
      <c r="P140" s="91"/>
      <c r="Q140" s="91"/>
      <c r="R140" s="91"/>
      <c r="S140" s="91"/>
      <c r="T140" s="92"/>
      <c r="U140" s="38"/>
      <c r="V140" s="38"/>
      <c r="W140" s="38"/>
      <c r="X140" s="38"/>
      <c r="Y140" s="38"/>
      <c r="Z140" s="38"/>
      <c r="AA140" s="38"/>
      <c r="AB140" s="38"/>
      <c r="AC140" s="38"/>
      <c r="AD140" s="38"/>
      <c r="AE140" s="38"/>
      <c r="AT140" s="17" t="s">
        <v>159</v>
      </c>
      <c r="AU140" s="17" t="s">
        <v>85</v>
      </c>
    </row>
    <row r="141" s="2" customFormat="1">
      <c r="A141" s="38"/>
      <c r="B141" s="39"/>
      <c r="C141" s="40"/>
      <c r="D141" s="241" t="s">
        <v>161</v>
      </c>
      <c r="E141" s="40"/>
      <c r="F141" s="246" t="s">
        <v>162</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161</v>
      </c>
      <c r="AU141" s="17" t="s">
        <v>85</v>
      </c>
    </row>
    <row r="142" s="2" customFormat="1" ht="24.15" customHeight="1">
      <c r="A142" s="38"/>
      <c r="B142" s="39"/>
      <c r="C142" s="228" t="s">
        <v>85</v>
      </c>
      <c r="D142" s="228" t="s">
        <v>152</v>
      </c>
      <c r="E142" s="229" t="s">
        <v>163</v>
      </c>
      <c r="F142" s="230" t="s">
        <v>164</v>
      </c>
      <c r="G142" s="231" t="s">
        <v>165</v>
      </c>
      <c r="H142" s="232">
        <v>1.6000000000000001</v>
      </c>
      <c r="I142" s="233"/>
      <c r="J142" s="234">
        <f>ROUND(I142*H142,2)</f>
        <v>0</v>
      </c>
      <c r="K142" s="230" t="s">
        <v>156</v>
      </c>
      <c r="L142" s="44"/>
      <c r="M142" s="235" t="s">
        <v>1</v>
      </c>
      <c r="N142" s="236" t="s">
        <v>42</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157</v>
      </c>
      <c r="AT142" s="239" t="s">
        <v>152</v>
      </c>
      <c r="AU142" s="239" t="s">
        <v>85</v>
      </c>
      <c r="AY142" s="17" t="s">
        <v>150</v>
      </c>
      <c r="BE142" s="240">
        <f>IF(N142="základní",J142,0)</f>
        <v>0</v>
      </c>
      <c r="BF142" s="240">
        <f>IF(N142="snížená",J142,0)</f>
        <v>0</v>
      </c>
      <c r="BG142" s="240">
        <f>IF(N142="zákl. přenesená",J142,0)</f>
        <v>0</v>
      </c>
      <c r="BH142" s="240">
        <f>IF(N142="sníž. přenesená",J142,0)</f>
        <v>0</v>
      </c>
      <c r="BI142" s="240">
        <f>IF(N142="nulová",J142,0)</f>
        <v>0</v>
      </c>
      <c r="BJ142" s="17" t="s">
        <v>21</v>
      </c>
      <c r="BK142" s="240">
        <f>ROUND(I142*H142,2)</f>
        <v>0</v>
      </c>
      <c r="BL142" s="17" t="s">
        <v>157</v>
      </c>
      <c r="BM142" s="239" t="s">
        <v>997</v>
      </c>
    </row>
    <row r="143" s="2" customFormat="1">
      <c r="A143" s="38"/>
      <c r="B143" s="39"/>
      <c r="C143" s="40"/>
      <c r="D143" s="241" t="s">
        <v>159</v>
      </c>
      <c r="E143" s="40"/>
      <c r="F143" s="242" t="s">
        <v>167</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159</v>
      </c>
      <c r="AU143" s="17" t="s">
        <v>85</v>
      </c>
    </row>
    <row r="144" s="2" customFormat="1">
      <c r="A144" s="38"/>
      <c r="B144" s="39"/>
      <c r="C144" s="40"/>
      <c r="D144" s="241" t="s">
        <v>161</v>
      </c>
      <c r="E144" s="40"/>
      <c r="F144" s="246" t="s">
        <v>168</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161</v>
      </c>
      <c r="AU144" s="17" t="s">
        <v>85</v>
      </c>
    </row>
    <row r="145" s="13" customFormat="1">
      <c r="A145" s="13"/>
      <c r="B145" s="247"/>
      <c r="C145" s="248"/>
      <c r="D145" s="241" t="s">
        <v>169</v>
      </c>
      <c r="E145" s="249" t="s">
        <v>1</v>
      </c>
      <c r="F145" s="250" t="s">
        <v>998</v>
      </c>
      <c r="G145" s="248"/>
      <c r="H145" s="251">
        <v>1.6000000000000001</v>
      </c>
      <c r="I145" s="252"/>
      <c r="J145" s="248"/>
      <c r="K145" s="248"/>
      <c r="L145" s="253"/>
      <c r="M145" s="254"/>
      <c r="N145" s="255"/>
      <c r="O145" s="255"/>
      <c r="P145" s="255"/>
      <c r="Q145" s="255"/>
      <c r="R145" s="255"/>
      <c r="S145" s="255"/>
      <c r="T145" s="256"/>
      <c r="U145" s="13"/>
      <c r="V145" s="13"/>
      <c r="W145" s="13"/>
      <c r="X145" s="13"/>
      <c r="Y145" s="13"/>
      <c r="Z145" s="13"/>
      <c r="AA145" s="13"/>
      <c r="AB145" s="13"/>
      <c r="AC145" s="13"/>
      <c r="AD145" s="13"/>
      <c r="AE145" s="13"/>
      <c r="AT145" s="257" t="s">
        <v>169</v>
      </c>
      <c r="AU145" s="257" t="s">
        <v>85</v>
      </c>
      <c r="AV145" s="13" t="s">
        <v>85</v>
      </c>
      <c r="AW145" s="13" t="s">
        <v>34</v>
      </c>
      <c r="AX145" s="13" t="s">
        <v>21</v>
      </c>
      <c r="AY145" s="257" t="s">
        <v>150</v>
      </c>
    </row>
    <row r="146" s="2" customFormat="1" ht="24.15" customHeight="1">
      <c r="A146" s="38"/>
      <c r="B146" s="39"/>
      <c r="C146" s="228" t="s">
        <v>91</v>
      </c>
      <c r="D146" s="228" t="s">
        <v>152</v>
      </c>
      <c r="E146" s="229" t="s">
        <v>171</v>
      </c>
      <c r="F146" s="230" t="s">
        <v>172</v>
      </c>
      <c r="G146" s="231" t="s">
        <v>173</v>
      </c>
      <c r="H146" s="232">
        <v>42</v>
      </c>
      <c r="I146" s="233"/>
      <c r="J146" s="234">
        <f>ROUND(I146*H146,2)</f>
        <v>0</v>
      </c>
      <c r="K146" s="230" t="s">
        <v>156</v>
      </c>
      <c r="L146" s="44"/>
      <c r="M146" s="235" t="s">
        <v>1</v>
      </c>
      <c r="N146" s="236" t="s">
        <v>42</v>
      </c>
      <c r="O146" s="91"/>
      <c r="P146" s="237">
        <f>O146*H146</f>
        <v>0</v>
      </c>
      <c r="Q146" s="237">
        <v>0.036904300000000001</v>
      </c>
      <c r="R146" s="237">
        <f>Q146*H146</f>
        <v>1.5499806</v>
      </c>
      <c r="S146" s="237">
        <v>0</v>
      </c>
      <c r="T146" s="238">
        <f>S146*H146</f>
        <v>0</v>
      </c>
      <c r="U146" s="38"/>
      <c r="V146" s="38"/>
      <c r="W146" s="38"/>
      <c r="X146" s="38"/>
      <c r="Y146" s="38"/>
      <c r="Z146" s="38"/>
      <c r="AA146" s="38"/>
      <c r="AB146" s="38"/>
      <c r="AC146" s="38"/>
      <c r="AD146" s="38"/>
      <c r="AE146" s="38"/>
      <c r="AR146" s="239" t="s">
        <v>157</v>
      </c>
      <c r="AT146" s="239" t="s">
        <v>152</v>
      </c>
      <c r="AU146" s="239" t="s">
        <v>85</v>
      </c>
      <c r="AY146" s="17" t="s">
        <v>150</v>
      </c>
      <c r="BE146" s="240">
        <f>IF(N146="základní",J146,0)</f>
        <v>0</v>
      </c>
      <c r="BF146" s="240">
        <f>IF(N146="snížená",J146,0)</f>
        <v>0</v>
      </c>
      <c r="BG146" s="240">
        <f>IF(N146="zákl. přenesená",J146,0)</f>
        <v>0</v>
      </c>
      <c r="BH146" s="240">
        <f>IF(N146="sníž. přenesená",J146,0)</f>
        <v>0</v>
      </c>
      <c r="BI146" s="240">
        <f>IF(N146="nulová",J146,0)</f>
        <v>0</v>
      </c>
      <c r="BJ146" s="17" t="s">
        <v>21</v>
      </c>
      <c r="BK146" s="240">
        <f>ROUND(I146*H146,2)</f>
        <v>0</v>
      </c>
      <c r="BL146" s="17" t="s">
        <v>157</v>
      </c>
      <c r="BM146" s="239" t="s">
        <v>999</v>
      </c>
    </row>
    <row r="147" s="2" customFormat="1">
      <c r="A147" s="38"/>
      <c r="B147" s="39"/>
      <c r="C147" s="40"/>
      <c r="D147" s="241" t="s">
        <v>159</v>
      </c>
      <c r="E147" s="40"/>
      <c r="F147" s="242" t="s">
        <v>175</v>
      </c>
      <c r="G147" s="40"/>
      <c r="H147" s="40"/>
      <c r="I147" s="243"/>
      <c r="J147" s="40"/>
      <c r="K147" s="40"/>
      <c r="L147" s="44"/>
      <c r="M147" s="244"/>
      <c r="N147" s="245"/>
      <c r="O147" s="91"/>
      <c r="P147" s="91"/>
      <c r="Q147" s="91"/>
      <c r="R147" s="91"/>
      <c r="S147" s="91"/>
      <c r="T147" s="92"/>
      <c r="U147" s="38"/>
      <c r="V147" s="38"/>
      <c r="W147" s="38"/>
      <c r="X147" s="38"/>
      <c r="Y147" s="38"/>
      <c r="Z147" s="38"/>
      <c r="AA147" s="38"/>
      <c r="AB147" s="38"/>
      <c r="AC147" s="38"/>
      <c r="AD147" s="38"/>
      <c r="AE147" s="38"/>
      <c r="AT147" s="17" t="s">
        <v>159</v>
      </c>
      <c r="AU147" s="17" t="s">
        <v>85</v>
      </c>
    </row>
    <row r="148" s="2" customFormat="1">
      <c r="A148" s="38"/>
      <c r="B148" s="39"/>
      <c r="C148" s="40"/>
      <c r="D148" s="241" t="s">
        <v>161</v>
      </c>
      <c r="E148" s="40"/>
      <c r="F148" s="246" t="s">
        <v>176</v>
      </c>
      <c r="G148" s="40"/>
      <c r="H148" s="40"/>
      <c r="I148" s="243"/>
      <c r="J148" s="40"/>
      <c r="K148" s="40"/>
      <c r="L148" s="44"/>
      <c r="M148" s="244"/>
      <c r="N148" s="245"/>
      <c r="O148" s="91"/>
      <c r="P148" s="91"/>
      <c r="Q148" s="91"/>
      <c r="R148" s="91"/>
      <c r="S148" s="91"/>
      <c r="T148" s="92"/>
      <c r="U148" s="38"/>
      <c r="V148" s="38"/>
      <c r="W148" s="38"/>
      <c r="X148" s="38"/>
      <c r="Y148" s="38"/>
      <c r="Z148" s="38"/>
      <c r="AA148" s="38"/>
      <c r="AB148" s="38"/>
      <c r="AC148" s="38"/>
      <c r="AD148" s="38"/>
      <c r="AE148" s="38"/>
      <c r="AT148" s="17" t="s">
        <v>161</v>
      </c>
      <c r="AU148" s="17" t="s">
        <v>85</v>
      </c>
    </row>
    <row r="149" s="2" customFormat="1">
      <c r="A149" s="38"/>
      <c r="B149" s="39"/>
      <c r="C149" s="40"/>
      <c r="D149" s="241" t="s">
        <v>177</v>
      </c>
      <c r="E149" s="40"/>
      <c r="F149" s="246" t="s">
        <v>178</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177</v>
      </c>
      <c r="AU149" s="17" t="s">
        <v>85</v>
      </c>
    </row>
    <row r="150" s="13" customFormat="1">
      <c r="A150" s="13"/>
      <c r="B150" s="247"/>
      <c r="C150" s="248"/>
      <c r="D150" s="241" t="s">
        <v>169</v>
      </c>
      <c r="E150" s="249" t="s">
        <v>1</v>
      </c>
      <c r="F150" s="250" t="s">
        <v>1000</v>
      </c>
      <c r="G150" s="248"/>
      <c r="H150" s="251">
        <v>42</v>
      </c>
      <c r="I150" s="252"/>
      <c r="J150" s="248"/>
      <c r="K150" s="248"/>
      <c r="L150" s="253"/>
      <c r="M150" s="254"/>
      <c r="N150" s="255"/>
      <c r="O150" s="255"/>
      <c r="P150" s="255"/>
      <c r="Q150" s="255"/>
      <c r="R150" s="255"/>
      <c r="S150" s="255"/>
      <c r="T150" s="256"/>
      <c r="U150" s="13"/>
      <c r="V150" s="13"/>
      <c r="W150" s="13"/>
      <c r="X150" s="13"/>
      <c r="Y150" s="13"/>
      <c r="Z150" s="13"/>
      <c r="AA150" s="13"/>
      <c r="AB150" s="13"/>
      <c r="AC150" s="13"/>
      <c r="AD150" s="13"/>
      <c r="AE150" s="13"/>
      <c r="AT150" s="257" t="s">
        <v>169</v>
      </c>
      <c r="AU150" s="257" t="s">
        <v>85</v>
      </c>
      <c r="AV150" s="13" t="s">
        <v>85</v>
      </c>
      <c r="AW150" s="13" t="s">
        <v>34</v>
      </c>
      <c r="AX150" s="13" t="s">
        <v>21</v>
      </c>
      <c r="AY150" s="257" t="s">
        <v>150</v>
      </c>
    </row>
    <row r="151" s="2" customFormat="1" ht="37.8" customHeight="1">
      <c r="A151" s="38"/>
      <c r="B151" s="39"/>
      <c r="C151" s="228" t="s">
        <v>157</v>
      </c>
      <c r="D151" s="228" t="s">
        <v>152</v>
      </c>
      <c r="E151" s="229" t="s">
        <v>1001</v>
      </c>
      <c r="F151" s="230" t="s">
        <v>1002</v>
      </c>
      <c r="G151" s="231" t="s">
        <v>165</v>
      </c>
      <c r="H151" s="232">
        <v>51.75</v>
      </c>
      <c r="I151" s="233"/>
      <c r="J151" s="234">
        <f>ROUND(I151*H151,2)</f>
        <v>0</v>
      </c>
      <c r="K151" s="230" t="s">
        <v>156</v>
      </c>
      <c r="L151" s="44"/>
      <c r="M151" s="235" t="s">
        <v>1</v>
      </c>
      <c r="N151" s="236" t="s">
        <v>42</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157</v>
      </c>
      <c r="AT151" s="239" t="s">
        <v>152</v>
      </c>
      <c r="AU151" s="239" t="s">
        <v>85</v>
      </c>
      <c r="AY151" s="17" t="s">
        <v>150</v>
      </c>
      <c r="BE151" s="240">
        <f>IF(N151="základní",J151,0)</f>
        <v>0</v>
      </c>
      <c r="BF151" s="240">
        <f>IF(N151="snížená",J151,0)</f>
        <v>0</v>
      </c>
      <c r="BG151" s="240">
        <f>IF(N151="zákl. přenesená",J151,0)</f>
        <v>0</v>
      </c>
      <c r="BH151" s="240">
        <f>IF(N151="sníž. přenesená",J151,0)</f>
        <v>0</v>
      </c>
      <c r="BI151" s="240">
        <f>IF(N151="nulová",J151,0)</f>
        <v>0</v>
      </c>
      <c r="BJ151" s="17" t="s">
        <v>21</v>
      </c>
      <c r="BK151" s="240">
        <f>ROUND(I151*H151,2)</f>
        <v>0</v>
      </c>
      <c r="BL151" s="17" t="s">
        <v>157</v>
      </c>
      <c r="BM151" s="239" t="s">
        <v>1003</v>
      </c>
    </row>
    <row r="152" s="2" customFormat="1">
      <c r="A152" s="38"/>
      <c r="B152" s="39"/>
      <c r="C152" s="40"/>
      <c r="D152" s="241" t="s">
        <v>159</v>
      </c>
      <c r="E152" s="40"/>
      <c r="F152" s="242" t="s">
        <v>1004</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159</v>
      </c>
      <c r="AU152" s="17" t="s">
        <v>85</v>
      </c>
    </row>
    <row r="153" s="2" customFormat="1">
      <c r="A153" s="38"/>
      <c r="B153" s="39"/>
      <c r="C153" s="40"/>
      <c r="D153" s="241" t="s">
        <v>161</v>
      </c>
      <c r="E153" s="40"/>
      <c r="F153" s="246" t="s">
        <v>183</v>
      </c>
      <c r="G153" s="40"/>
      <c r="H153" s="40"/>
      <c r="I153" s="243"/>
      <c r="J153" s="40"/>
      <c r="K153" s="40"/>
      <c r="L153" s="44"/>
      <c r="M153" s="244"/>
      <c r="N153" s="245"/>
      <c r="O153" s="91"/>
      <c r="P153" s="91"/>
      <c r="Q153" s="91"/>
      <c r="R153" s="91"/>
      <c r="S153" s="91"/>
      <c r="T153" s="92"/>
      <c r="U153" s="38"/>
      <c r="V153" s="38"/>
      <c r="W153" s="38"/>
      <c r="X153" s="38"/>
      <c r="Y153" s="38"/>
      <c r="Z153" s="38"/>
      <c r="AA153" s="38"/>
      <c r="AB153" s="38"/>
      <c r="AC153" s="38"/>
      <c r="AD153" s="38"/>
      <c r="AE153" s="38"/>
      <c r="AT153" s="17" t="s">
        <v>161</v>
      </c>
      <c r="AU153" s="17" t="s">
        <v>85</v>
      </c>
    </row>
    <row r="154" s="14" customFormat="1">
      <c r="A154" s="14"/>
      <c r="B154" s="258"/>
      <c r="C154" s="259"/>
      <c r="D154" s="241" t="s">
        <v>169</v>
      </c>
      <c r="E154" s="260" t="s">
        <v>1</v>
      </c>
      <c r="F154" s="261" t="s">
        <v>184</v>
      </c>
      <c r="G154" s="259"/>
      <c r="H154" s="260" t="s">
        <v>1</v>
      </c>
      <c r="I154" s="262"/>
      <c r="J154" s="259"/>
      <c r="K154" s="259"/>
      <c r="L154" s="263"/>
      <c r="M154" s="264"/>
      <c r="N154" s="265"/>
      <c r="O154" s="265"/>
      <c r="P154" s="265"/>
      <c r="Q154" s="265"/>
      <c r="R154" s="265"/>
      <c r="S154" s="265"/>
      <c r="T154" s="266"/>
      <c r="U154" s="14"/>
      <c r="V154" s="14"/>
      <c r="W154" s="14"/>
      <c r="X154" s="14"/>
      <c r="Y154" s="14"/>
      <c r="Z154" s="14"/>
      <c r="AA154" s="14"/>
      <c r="AB154" s="14"/>
      <c r="AC154" s="14"/>
      <c r="AD154" s="14"/>
      <c r="AE154" s="14"/>
      <c r="AT154" s="267" t="s">
        <v>169</v>
      </c>
      <c r="AU154" s="267" t="s">
        <v>85</v>
      </c>
      <c r="AV154" s="14" t="s">
        <v>21</v>
      </c>
      <c r="AW154" s="14" t="s">
        <v>34</v>
      </c>
      <c r="AX154" s="14" t="s">
        <v>77</v>
      </c>
      <c r="AY154" s="267" t="s">
        <v>150</v>
      </c>
    </row>
    <row r="155" s="13" customFormat="1">
      <c r="A155" s="13"/>
      <c r="B155" s="247"/>
      <c r="C155" s="248"/>
      <c r="D155" s="241" t="s">
        <v>169</v>
      </c>
      <c r="E155" s="249" t="s">
        <v>1</v>
      </c>
      <c r="F155" s="250" t="s">
        <v>1005</v>
      </c>
      <c r="G155" s="248"/>
      <c r="H155" s="251">
        <v>17.25</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169</v>
      </c>
      <c r="AU155" s="257" t="s">
        <v>85</v>
      </c>
      <c r="AV155" s="13" t="s">
        <v>85</v>
      </c>
      <c r="AW155" s="13" t="s">
        <v>34</v>
      </c>
      <c r="AX155" s="13" t="s">
        <v>77</v>
      </c>
      <c r="AY155" s="257" t="s">
        <v>150</v>
      </c>
    </row>
    <row r="156" s="13" customFormat="1">
      <c r="A156" s="13"/>
      <c r="B156" s="247"/>
      <c r="C156" s="248"/>
      <c r="D156" s="241" t="s">
        <v>169</v>
      </c>
      <c r="E156" s="249" t="s">
        <v>1</v>
      </c>
      <c r="F156" s="250" t="s">
        <v>1006</v>
      </c>
      <c r="G156" s="248"/>
      <c r="H156" s="251">
        <v>12</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169</v>
      </c>
      <c r="AU156" s="257" t="s">
        <v>85</v>
      </c>
      <c r="AV156" s="13" t="s">
        <v>85</v>
      </c>
      <c r="AW156" s="13" t="s">
        <v>34</v>
      </c>
      <c r="AX156" s="13" t="s">
        <v>77</v>
      </c>
      <c r="AY156" s="257" t="s">
        <v>150</v>
      </c>
    </row>
    <row r="157" s="14" customFormat="1">
      <c r="A157" s="14"/>
      <c r="B157" s="258"/>
      <c r="C157" s="259"/>
      <c r="D157" s="241" t="s">
        <v>169</v>
      </c>
      <c r="E157" s="260" t="s">
        <v>1</v>
      </c>
      <c r="F157" s="261" t="s">
        <v>186</v>
      </c>
      <c r="G157" s="259"/>
      <c r="H157" s="260" t="s">
        <v>1</v>
      </c>
      <c r="I157" s="262"/>
      <c r="J157" s="259"/>
      <c r="K157" s="259"/>
      <c r="L157" s="263"/>
      <c r="M157" s="264"/>
      <c r="N157" s="265"/>
      <c r="O157" s="265"/>
      <c r="P157" s="265"/>
      <c r="Q157" s="265"/>
      <c r="R157" s="265"/>
      <c r="S157" s="265"/>
      <c r="T157" s="266"/>
      <c r="U157" s="14"/>
      <c r="V157" s="14"/>
      <c r="W157" s="14"/>
      <c r="X157" s="14"/>
      <c r="Y157" s="14"/>
      <c r="Z157" s="14"/>
      <c r="AA157" s="14"/>
      <c r="AB157" s="14"/>
      <c r="AC157" s="14"/>
      <c r="AD157" s="14"/>
      <c r="AE157" s="14"/>
      <c r="AT157" s="267" t="s">
        <v>169</v>
      </c>
      <c r="AU157" s="267" t="s">
        <v>85</v>
      </c>
      <c r="AV157" s="14" t="s">
        <v>21</v>
      </c>
      <c r="AW157" s="14" t="s">
        <v>34</v>
      </c>
      <c r="AX157" s="14" t="s">
        <v>77</v>
      </c>
      <c r="AY157" s="267" t="s">
        <v>150</v>
      </c>
    </row>
    <row r="158" s="13" customFormat="1">
      <c r="A158" s="13"/>
      <c r="B158" s="247"/>
      <c r="C158" s="248"/>
      <c r="D158" s="241" t="s">
        <v>169</v>
      </c>
      <c r="E158" s="249" t="s">
        <v>1</v>
      </c>
      <c r="F158" s="250" t="s">
        <v>1007</v>
      </c>
      <c r="G158" s="248"/>
      <c r="H158" s="251">
        <v>22.5</v>
      </c>
      <c r="I158" s="252"/>
      <c r="J158" s="248"/>
      <c r="K158" s="248"/>
      <c r="L158" s="253"/>
      <c r="M158" s="254"/>
      <c r="N158" s="255"/>
      <c r="O158" s="255"/>
      <c r="P158" s="255"/>
      <c r="Q158" s="255"/>
      <c r="R158" s="255"/>
      <c r="S158" s="255"/>
      <c r="T158" s="256"/>
      <c r="U158" s="13"/>
      <c r="V158" s="13"/>
      <c r="W158" s="13"/>
      <c r="X158" s="13"/>
      <c r="Y158" s="13"/>
      <c r="Z158" s="13"/>
      <c r="AA158" s="13"/>
      <c r="AB158" s="13"/>
      <c r="AC158" s="13"/>
      <c r="AD158" s="13"/>
      <c r="AE158" s="13"/>
      <c r="AT158" s="257" t="s">
        <v>169</v>
      </c>
      <c r="AU158" s="257" t="s">
        <v>85</v>
      </c>
      <c r="AV158" s="13" t="s">
        <v>85</v>
      </c>
      <c r="AW158" s="13" t="s">
        <v>34</v>
      </c>
      <c r="AX158" s="13" t="s">
        <v>77</v>
      </c>
      <c r="AY158" s="257" t="s">
        <v>150</v>
      </c>
    </row>
    <row r="159" s="15" customFormat="1">
      <c r="A159" s="15"/>
      <c r="B159" s="268"/>
      <c r="C159" s="269"/>
      <c r="D159" s="241" t="s">
        <v>169</v>
      </c>
      <c r="E159" s="270" t="s">
        <v>1</v>
      </c>
      <c r="F159" s="271" t="s">
        <v>188</v>
      </c>
      <c r="G159" s="269"/>
      <c r="H159" s="272">
        <v>51.75</v>
      </c>
      <c r="I159" s="273"/>
      <c r="J159" s="269"/>
      <c r="K159" s="269"/>
      <c r="L159" s="274"/>
      <c r="M159" s="275"/>
      <c r="N159" s="276"/>
      <c r="O159" s="276"/>
      <c r="P159" s="276"/>
      <c r="Q159" s="276"/>
      <c r="R159" s="276"/>
      <c r="S159" s="276"/>
      <c r="T159" s="277"/>
      <c r="U159" s="15"/>
      <c r="V159" s="15"/>
      <c r="W159" s="15"/>
      <c r="X159" s="15"/>
      <c r="Y159" s="15"/>
      <c r="Z159" s="15"/>
      <c r="AA159" s="15"/>
      <c r="AB159" s="15"/>
      <c r="AC159" s="15"/>
      <c r="AD159" s="15"/>
      <c r="AE159" s="15"/>
      <c r="AT159" s="278" t="s">
        <v>169</v>
      </c>
      <c r="AU159" s="278" t="s">
        <v>85</v>
      </c>
      <c r="AV159" s="15" t="s">
        <v>157</v>
      </c>
      <c r="AW159" s="15" t="s">
        <v>34</v>
      </c>
      <c r="AX159" s="15" t="s">
        <v>21</v>
      </c>
      <c r="AY159" s="278" t="s">
        <v>150</v>
      </c>
    </row>
    <row r="160" s="2" customFormat="1" ht="24.15" customHeight="1">
      <c r="A160" s="38"/>
      <c r="B160" s="39"/>
      <c r="C160" s="228" t="s">
        <v>189</v>
      </c>
      <c r="D160" s="228" t="s">
        <v>152</v>
      </c>
      <c r="E160" s="229" t="s">
        <v>213</v>
      </c>
      <c r="F160" s="230" t="s">
        <v>214</v>
      </c>
      <c r="G160" s="231" t="s">
        <v>165</v>
      </c>
      <c r="H160" s="232">
        <v>51.75</v>
      </c>
      <c r="I160" s="233"/>
      <c r="J160" s="234">
        <f>ROUND(I160*H160,2)</f>
        <v>0</v>
      </c>
      <c r="K160" s="230" t="s">
        <v>156</v>
      </c>
      <c r="L160" s="44"/>
      <c r="M160" s="235" t="s">
        <v>1</v>
      </c>
      <c r="N160" s="236" t="s">
        <v>42</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157</v>
      </c>
      <c r="AT160" s="239" t="s">
        <v>152</v>
      </c>
      <c r="AU160" s="239" t="s">
        <v>85</v>
      </c>
      <c r="AY160" s="17" t="s">
        <v>150</v>
      </c>
      <c r="BE160" s="240">
        <f>IF(N160="základní",J160,0)</f>
        <v>0</v>
      </c>
      <c r="BF160" s="240">
        <f>IF(N160="snížená",J160,0)</f>
        <v>0</v>
      </c>
      <c r="BG160" s="240">
        <f>IF(N160="zákl. přenesená",J160,0)</f>
        <v>0</v>
      </c>
      <c r="BH160" s="240">
        <f>IF(N160="sníž. přenesená",J160,0)</f>
        <v>0</v>
      </c>
      <c r="BI160" s="240">
        <f>IF(N160="nulová",J160,0)</f>
        <v>0</v>
      </c>
      <c r="BJ160" s="17" t="s">
        <v>21</v>
      </c>
      <c r="BK160" s="240">
        <f>ROUND(I160*H160,2)</f>
        <v>0</v>
      </c>
      <c r="BL160" s="17" t="s">
        <v>157</v>
      </c>
      <c r="BM160" s="239" t="s">
        <v>1008</v>
      </c>
    </row>
    <row r="161" s="2" customFormat="1">
      <c r="A161" s="38"/>
      <c r="B161" s="39"/>
      <c r="C161" s="40"/>
      <c r="D161" s="241" t="s">
        <v>159</v>
      </c>
      <c r="E161" s="40"/>
      <c r="F161" s="242" t="s">
        <v>216</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159</v>
      </c>
      <c r="AU161" s="17" t="s">
        <v>85</v>
      </c>
    </row>
    <row r="162" s="2" customFormat="1">
      <c r="A162" s="38"/>
      <c r="B162" s="39"/>
      <c r="C162" s="40"/>
      <c r="D162" s="241" t="s">
        <v>161</v>
      </c>
      <c r="E162" s="40"/>
      <c r="F162" s="246" t="s">
        <v>217</v>
      </c>
      <c r="G162" s="40"/>
      <c r="H162" s="40"/>
      <c r="I162" s="243"/>
      <c r="J162" s="40"/>
      <c r="K162" s="40"/>
      <c r="L162" s="44"/>
      <c r="M162" s="244"/>
      <c r="N162" s="245"/>
      <c r="O162" s="91"/>
      <c r="P162" s="91"/>
      <c r="Q162" s="91"/>
      <c r="R162" s="91"/>
      <c r="S162" s="91"/>
      <c r="T162" s="92"/>
      <c r="U162" s="38"/>
      <c r="V162" s="38"/>
      <c r="W162" s="38"/>
      <c r="X162" s="38"/>
      <c r="Y162" s="38"/>
      <c r="Z162" s="38"/>
      <c r="AA162" s="38"/>
      <c r="AB162" s="38"/>
      <c r="AC162" s="38"/>
      <c r="AD162" s="38"/>
      <c r="AE162" s="38"/>
      <c r="AT162" s="17" t="s">
        <v>161</v>
      </c>
      <c r="AU162" s="17" t="s">
        <v>85</v>
      </c>
    </row>
    <row r="163" s="2" customFormat="1" ht="24.15" customHeight="1">
      <c r="A163" s="38"/>
      <c r="B163" s="39"/>
      <c r="C163" s="228" t="s">
        <v>199</v>
      </c>
      <c r="D163" s="228" t="s">
        <v>152</v>
      </c>
      <c r="E163" s="229" t="s">
        <v>225</v>
      </c>
      <c r="F163" s="230" t="s">
        <v>226</v>
      </c>
      <c r="G163" s="231" t="s">
        <v>207</v>
      </c>
      <c r="H163" s="232">
        <v>103.5</v>
      </c>
      <c r="I163" s="233"/>
      <c r="J163" s="234">
        <f>ROUND(I163*H163,2)</f>
        <v>0</v>
      </c>
      <c r="K163" s="230" t="s">
        <v>156</v>
      </c>
      <c r="L163" s="44"/>
      <c r="M163" s="235" t="s">
        <v>1</v>
      </c>
      <c r="N163" s="236" t="s">
        <v>42</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157</v>
      </c>
      <c r="AT163" s="239" t="s">
        <v>152</v>
      </c>
      <c r="AU163" s="239" t="s">
        <v>85</v>
      </c>
      <c r="AY163" s="17" t="s">
        <v>150</v>
      </c>
      <c r="BE163" s="240">
        <f>IF(N163="základní",J163,0)</f>
        <v>0</v>
      </c>
      <c r="BF163" s="240">
        <f>IF(N163="snížená",J163,0)</f>
        <v>0</v>
      </c>
      <c r="BG163" s="240">
        <f>IF(N163="zákl. přenesená",J163,0)</f>
        <v>0</v>
      </c>
      <c r="BH163" s="240">
        <f>IF(N163="sníž. přenesená",J163,0)</f>
        <v>0</v>
      </c>
      <c r="BI163" s="240">
        <f>IF(N163="nulová",J163,0)</f>
        <v>0</v>
      </c>
      <c r="BJ163" s="17" t="s">
        <v>21</v>
      </c>
      <c r="BK163" s="240">
        <f>ROUND(I163*H163,2)</f>
        <v>0</v>
      </c>
      <c r="BL163" s="17" t="s">
        <v>157</v>
      </c>
      <c r="BM163" s="239" t="s">
        <v>1009</v>
      </c>
    </row>
    <row r="164" s="2" customFormat="1">
      <c r="A164" s="38"/>
      <c r="B164" s="39"/>
      <c r="C164" s="40"/>
      <c r="D164" s="241" t="s">
        <v>159</v>
      </c>
      <c r="E164" s="40"/>
      <c r="F164" s="242" t="s">
        <v>228</v>
      </c>
      <c r="G164" s="40"/>
      <c r="H164" s="40"/>
      <c r="I164" s="243"/>
      <c r="J164" s="40"/>
      <c r="K164" s="40"/>
      <c r="L164" s="44"/>
      <c r="M164" s="244"/>
      <c r="N164" s="245"/>
      <c r="O164" s="91"/>
      <c r="P164" s="91"/>
      <c r="Q164" s="91"/>
      <c r="R164" s="91"/>
      <c r="S164" s="91"/>
      <c r="T164" s="92"/>
      <c r="U164" s="38"/>
      <c r="V164" s="38"/>
      <c r="W164" s="38"/>
      <c r="X164" s="38"/>
      <c r="Y164" s="38"/>
      <c r="Z164" s="38"/>
      <c r="AA164" s="38"/>
      <c r="AB164" s="38"/>
      <c r="AC164" s="38"/>
      <c r="AD164" s="38"/>
      <c r="AE164" s="38"/>
      <c r="AT164" s="17" t="s">
        <v>159</v>
      </c>
      <c r="AU164" s="17" t="s">
        <v>85</v>
      </c>
    </row>
    <row r="165" s="2" customFormat="1">
      <c r="A165" s="38"/>
      <c r="B165" s="39"/>
      <c r="C165" s="40"/>
      <c r="D165" s="241" t="s">
        <v>161</v>
      </c>
      <c r="E165" s="40"/>
      <c r="F165" s="246" t="s">
        <v>229</v>
      </c>
      <c r="G165" s="40"/>
      <c r="H165" s="40"/>
      <c r="I165" s="243"/>
      <c r="J165" s="40"/>
      <c r="K165" s="40"/>
      <c r="L165" s="44"/>
      <c r="M165" s="244"/>
      <c r="N165" s="245"/>
      <c r="O165" s="91"/>
      <c r="P165" s="91"/>
      <c r="Q165" s="91"/>
      <c r="R165" s="91"/>
      <c r="S165" s="91"/>
      <c r="T165" s="92"/>
      <c r="U165" s="38"/>
      <c r="V165" s="38"/>
      <c r="W165" s="38"/>
      <c r="X165" s="38"/>
      <c r="Y165" s="38"/>
      <c r="Z165" s="38"/>
      <c r="AA165" s="38"/>
      <c r="AB165" s="38"/>
      <c r="AC165" s="38"/>
      <c r="AD165" s="38"/>
      <c r="AE165" s="38"/>
      <c r="AT165" s="17" t="s">
        <v>161</v>
      </c>
      <c r="AU165" s="17" t="s">
        <v>85</v>
      </c>
    </row>
    <row r="166" s="13" customFormat="1">
      <c r="A166" s="13"/>
      <c r="B166" s="247"/>
      <c r="C166" s="248"/>
      <c r="D166" s="241" t="s">
        <v>169</v>
      </c>
      <c r="E166" s="249" t="s">
        <v>1</v>
      </c>
      <c r="F166" s="250" t="s">
        <v>1010</v>
      </c>
      <c r="G166" s="248"/>
      <c r="H166" s="251">
        <v>103.5</v>
      </c>
      <c r="I166" s="252"/>
      <c r="J166" s="248"/>
      <c r="K166" s="248"/>
      <c r="L166" s="253"/>
      <c r="M166" s="254"/>
      <c r="N166" s="255"/>
      <c r="O166" s="255"/>
      <c r="P166" s="255"/>
      <c r="Q166" s="255"/>
      <c r="R166" s="255"/>
      <c r="S166" s="255"/>
      <c r="T166" s="256"/>
      <c r="U166" s="13"/>
      <c r="V166" s="13"/>
      <c r="W166" s="13"/>
      <c r="X166" s="13"/>
      <c r="Y166" s="13"/>
      <c r="Z166" s="13"/>
      <c r="AA166" s="13"/>
      <c r="AB166" s="13"/>
      <c r="AC166" s="13"/>
      <c r="AD166" s="13"/>
      <c r="AE166" s="13"/>
      <c r="AT166" s="257" t="s">
        <v>169</v>
      </c>
      <c r="AU166" s="257" t="s">
        <v>85</v>
      </c>
      <c r="AV166" s="13" t="s">
        <v>85</v>
      </c>
      <c r="AW166" s="13" t="s">
        <v>34</v>
      </c>
      <c r="AX166" s="13" t="s">
        <v>21</v>
      </c>
      <c r="AY166" s="257" t="s">
        <v>150</v>
      </c>
    </row>
    <row r="167" s="2" customFormat="1" ht="24.15" customHeight="1">
      <c r="A167" s="38"/>
      <c r="B167" s="39"/>
      <c r="C167" s="228" t="s">
        <v>204</v>
      </c>
      <c r="D167" s="228" t="s">
        <v>152</v>
      </c>
      <c r="E167" s="229" t="s">
        <v>232</v>
      </c>
      <c r="F167" s="230" t="s">
        <v>233</v>
      </c>
      <c r="G167" s="231" t="s">
        <v>165</v>
      </c>
      <c r="H167" s="232">
        <v>21.600000000000001</v>
      </c>
      <c r="I167" s="233"/>
      <c r="J167" s="234">
        <f>ROUND(I167*H167,2)</f>
        <v>0</v>
      </c>
      <c r="K167" s="230" t="s">
        <v>156</v>
      </c>
      <c r="L167" s="44"/>
      <c r="M167" s="235" t="s">
        <v>1</v>
      </c>
      <c r="N167" s="236" t="s">
        <v>42</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157</v>
      </c>
      <c r="AT167" s="239" t="s">
        <v>152</v>
      </c>
      <c r="AU167" s="239" t="s">
        <v>85</v>
      </c>
      <c r="AY167" s="17" t="s">
        <v>150</v>
      </c>
      <c r="BE167" s="240">
        <f>IF(N167="základní",J167,0)</f>
        <v>0</v>
      </c>
      <c r="BF167" s="240">
        <f>IF(N167="snížená",J167,0)</f>
        <v>0</v>
      </c>
      <c r="BG167" s="240">
        <f>IF(N167="zákl. přenesená",J167,0)</f>
        <v>0</v>
      </c>
      <c r="BH167" s="240">
        <f>IF(N167="sníž. přenesená",J167,0)</f>
        <v>0</v>
      </c>
      <c r="BI167" s="240">
        <f>IF(N167="nulová",J167,0)</f>
        <v>0</v>
      </c>
      <c r="BJ167" s="17" t="s">
        <v>21</v>
      </c>
      <c r="BK167" s="240">
        <f>ROUND(I167*H167,2)</f>
        <v>0</v>
      </c>
      <c r="BL167" s="17" t="s">
        <v>157</v>
      </c>
      <c r="BM167" s="239" t="s">
        <v>1011</v>
      </c>
    </row>
    <row r="168" s="2" customFormat="1">
      <c r="A168" s="38"/>
      <c r="B168" s="39"/>
      <c r="C168" s="40"/>
      <c r="D168" s="241" t="s">
        <v>159</v>
      </c>
      <c r="E168" s="40"/>
      <c r="F168" s="242" t="s">
        <v>235</v>
      </c>
      <c r="G168" s="40"/>
      <c r="H168" s="40"/>
      <c r="I168" s="243"/>
      <c r="J168" s="40"/>
      <c r="K168" s="40"/>
      <c r="L168" s="44"/>
      <c r="M168" s="244"/>
      <c r="N168" s="245"/>
      <c r="O168" s="91"/>
      <c r="P168" s="91"/>
      <c r="Q168" s="91"/>
      <c r="R168" s="91"/>
      <c r="S168" s="91"/>
      <c r="T168" s="92"/>
      <c r="U168" s="38"/>
      <c r="V168" s="38"/>
      <c r="W168" s="38"/>
      <c r="X168" s="38"/>
      <c r="Y168" s="38"/>
      <c r="Z168" s="38"/>
      <c r="AA168" s="38"/>
      <c r="AB168" s="38"/>
      <c r="AC168" s="38"/>
      <c r="AD168" s="38"/>
      <c r="AE168" s="38"/>
      <c r="AT168" s="17" t="s">
        <v>159</v>
      </c>
      <c r="AU168" s="17" t="s">
        <v>85</v>
      </c>
    </row>
    <row r="169" s="2" customFormat="1">
      <c r="A169" s="38"/>
      <c r="B169" s="39"/>
      <c r="C169" s="40"/>
      <c r="D169" s="241" t="s">
        <v>161</v>
      </c>
      <c r="E169" s="40"/>
      <c r="F169" s="246" t="s">
        <v>236</v>
      </c>
      <c r="G169" s="40"/>
      <c r="H169" s="40"/>
      <c r="I169" s="243"/>
      <c r="J169" s="40"/>
      <c r="K169" s="40"/>
      <c r="L169" s="44"/>
      <c r="M169" s="244"/>
      <c r="N169" s="245"/>
      <c r="O169" s="91"/>
      <c r="P169" s="91"/>
      <c r="Q169" s="91"/>
      <c r="R169" s="91"/>
      <c r="S169" s="91"/>
      <c r="T169" s="92"/>
      <c r="U169" s="38"/>
      <c r="V169" s="38"/>
      <c r="W169" s="38"/>
      <c r="X169" s="38"/>
      <c r="Y169" s="38"/>
      <c r="Z169" s="38"/>
      <c r="AA169" s="38"/>
      <c r="AB169" s="38"/>
      <c r="AC169" s="38"/>
      <c r="AD169" s="38"/>
      <c r="AE169" s="38"/>
      <c r="AT169" s="17" t="s">
        <v>161</v>
      </c>
      <c r="AU169" s="17" t="s">
        <v>85</v>
      </c>
    </row>
    <row r="170" s="14" customFormat="1">
      <c r="A170" s="14"/>
      <c r="B170" s="258"/>
      <c r="C170" s="259"/>
      <c r="D170" s="241" t="s">
        <v>169</v>
      </c>
      <c r="E170" s="260" t="s">
        <v>1</v>
      </c>
      <c r="F170" s="261" t="s">
        <v>1012</v>
      </c>
      <c r="G170" s="259"/>
      <c r="H170" s="260" t="s">
        <v>1</v>
      </c>
      <c r="I170" s="262"/>
      <c r="J170" s="259"/>
      <c r="K170" s="259"/>
      <c r="L170" s="263"/>
      <c r="M170" s="264"/>
      <c r="N170" s="265"/>
      <c r="O170" s="265"/>
      <c r="P170" s="265"/>
      <c r="Q170" s="265"/>
      <c r="R170" s="265"/>
      <c r="S170" s="265"/>
      <c r="T170" s="266"/>
      <c r="U170" s="14"/>
      <c r="V170" s="14"/>
      <c r="W170" s="14"/>
      <c r="X170" s="14"/>
      <c r="Y170" s="14"/>
      <c r="Z170" s="14"/>
      <c r="AA170" s="14"/>
      <c r="AB170" s="14"/>
      <c r="AC170" s="14"/>
      <c r="AD170" s="14"/>
      <c r="AE170" s="14"/>
      <c r="AT170" s="267" t="s">
        <v>169</v>
      </c>
      <c r="AU170" s="267" t="s">
        <v>85</v>
      </c>
      <c r="AV170" s="14" t="s">
        <v>21</v>
      </c>
      <c r="AW170" s="14" t="s">
        <v>34</v>
      </c>
      <c r="AX170" s="14" t="s">
        <v>77</v>
      </c>
      <c r="AY170" s="267" t="s">
        <v>150</v>
      </c>
    </row>
    <row r="171" s="13" customFormat="1">
      <c r="A171" s="13"/>
      <c r="B171" s="247"/>
      <c r="C171" s="248"/>
      <c r="D171" s="241" t="s">
        <v>169</v>
      </c>
      <c r="E171" s="249" t="s">
        <v>1</v>
      </c>
      <c r="F171" s="250" t="s">
        <v>1013</v>
      </c>
      <c r="G171" s="248"/>
      <c r="H171" s="251">
        <v>12</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169</v>
      </c>
      <c r="AU171" s="257" t="s">
        <v>85</v>
      </c>
      <c r="AV171" s="13" t="s">
        <v>85</v>
      </c>
      <c r="AW171" s="13" t="s">
        <v>34</v>
      </c>
      <c r="AX171" s="13" t="s">
        <v>77</v>
      </c>
      <c r="AY171" s="257" t="s">
        <v>150</v>
      </c>
    </row>
    <row r="172" s="13" customFormat="1">
      <c r="A172" s="13"/>
      <c r="B172" s="247"/>
      <c r="C172" s="248"/>
      <c r="D172" s="241" t="s">
        <v>169</v>
      </c>
      <c r="E172" s="249" t="s">
        <v>1</v>
      </c>
      <c r="F172" s="250" t="s">
        <v>1014</v>
      </c>
      <c r="G172" s="248"/>
      <c r="H172" s="251">
        <v>9.5999999999999996</v>
      </c>
      <c r="I172" s="252"/>
      <c r="J172" s="248"/>
      <c r="K172" s="248"/>
      <c r="L172" s="253"/>
      <c r="M172" s="254"/>
      <c r="N172" s="255"/>
      <c r="O172" s="255"/>
      <c r="P172" s="255"/>
      <c r="Q172" s="255"/>
      <c r="R172" s="255"/>
      <c r="S172" s="255"/>
      <c r="T172" s="256"/>
      <c r="U172" s="13"/>
      <c r="V172" s="13"/>
      <c r="W172" s="13"/>
      <c r="X172" s="13"/>
      <c r="Y172" s="13"/>
      <c r="Z172" s="13"/>
      <c r="AA172" s="13"/>
      <c r="AB172" s="13"/>
      <c r="AC172" s="13"/>
      <c r="AD172" s="13"/>
      <c r="AE172" s="13"/>
      <c r="AT172" s="257" t="s">
        <v>169</v>
      </c>
      <c r="AU172" s="257" t="s">
        <v>85</v>
      </c>
      <c r="AV172" s="13" t="s">
        <v>85</v>
      </c>
      <c r="AW172" s="13" t="s">
        <v>34</v>
      </c>
      <c r="AX172" s="13" t="s">
        <v>77</v>
      </c>
      <c r="AY172" s="257" t="s">
        <v>150</v>
      </c>
    </row>
    <row r="173" s="15" customFormat="1">
      <c r="A173" s="15"/>
      <c r="B173" s="268"/>
      <c r="C173" s="269"/>
      <c r="D173" s="241" t="s">
        <v>169</v>
      </c>
      <c r="E173" s="270" t="s">
        <v>1</v>
      </c>
      <c r="F173" s="271" t="s">
        <v>188</v>
      </c>
      <c r="G173" s="269"/>
      <c r="H173" s="272">
        <v>21.600000000000001</v>
      </c>
      <c r="I173" s="273"/>
      <c r="J173" s="269"/>
      <c r="K173" s="269"/>
      <c r="L173" s="274"/>
      <c r="M173" s="275"/>
      <c r="N173" s="276"/>
      <c r="O173" s="276"/>
      <c r="P173" s="276"/>
      <c r="Q173" s="276"/>
      <c r="R173" s="276"/>
      <c r="S173" s="276"/>
      <c r="T173" s="277"/>
      <c r="U173" s="15"/>
      <c r="V173" s="15"/>
      <c r="W173" s="15"/>
      <c r="X173" s="15"/>
      <c r="Y173" s="15"/>
      <c r="Z173" s="15"/>
      <c r="AA173" s="15"/>
      <c r="AB173" s="15"/>
      <c r="AC173" s="15"/>
      <c r="AD173" s="15"/>
      <c r="AE173" s="15"/>
      <c r="AT173" s="278" t="s">
        <v>169</v>
      </c>
      <c r="AU173" s="278" t="s">
        <v>85</v>
      </c>
      <c r="AV173" s="15" t="s">
        <v>157</v>
      </c>
      <c r="AW173" s="15" t="s">
        <v>34</v>
      </c>
      <c r="AX173" s="15" t="s">
        <v>21</v>
      </c>
      <c r="AY173" s="278" t="s">
        <v>150</v>
      </c>
    </row>
    <row r="174" s="2" customFormat="1" ht="14.4" customHeight="1">
      <c r="A174" s="38"/>
      <c r="B174" s="39"/>
      <c r="C174" s="279" t="s">
        <v>212</v>
      </c>
      <c r="D174" s="279" t="s">
        <v>240</v>
      </c>
      <c r="E174" s="280" t="s">
        <v>241</v>
      </c>
      <c r="F174" s="281" t="s">
        <v>242</v>
      </c>
      <c r="G174" s="282" t="s">
        <v>207</v>
      </c>
      <c r="H174" s="283">
        <v>34.560000000000002</v>
      </c>
      <c r="I174" s="284"/>
      <c r="J174" s="285">
        <f>ROUND(I174*H174,2)</f>
        <v>0</v>
      </c>
      <c r="K174" s="281" t="s">
        <v>156</v>
      </c>
      <c r="L174" s="286"/>
      <c r="M174" s="287" t="s">
        <v>1</v>
      </c>
      <c r="N174" s="288" t="s">
        <v>42</v>
      </c>
      <c r="O174" s="91"/>
      <c r="P174" s="237">
        <f>O174*H174</f>
        <v>0</v>
      </c>
      <c r="Q174" s="237">
        <v>1</v>
      </c>
      <c r="R174" s="237">
        <f>Q174*H174</f>
        <v>34.560000000000002</v>
      </c>
      <c r="S174" s="237">
        <v>0</v>
      </c>
      <c r="T174" s="238">
        <f>S174*H174</f>
        <v>0</v>
      </c>
      <c r="U174" s="38"/>
      <c r="V174" s="38"/>
      <c r="W174" s="38"/>
      <c r="X174" s="38"/>
      <c r="Y174" s="38"/>
      <c r="Z174" s="38"/>
      <c r="AA174" s="38"/>
      <c r="AB174" s="38"/>
      <c r="AC174" s="38"/>
      <c r="AD174" s="38"/>
      <c r="AE174" s="38"/>
      <c r="AR174" s="239" t="s">
        <v>212</v>
      </c>
      <c r="AT174" s="239" t="s">
        <v>240</v>
      </c>
      <c r="AU174" s="239" t="s">
        <v>85</v>
      </c>
      <c r="AY174" s="17" t="s">
        <v>150</v>
      </c>
      <c r="BE174" s="240">
        <f>IF(N174="základní",J174,0)</f>
        <v>0</v>
      </c>
      <c r="BF174" s="240">
        <f>IF(N174="snížená",J174,0)</f>
        <v>0</v>
      </c>
      <c r="BG174" s="240">
        <f>IF(N174="zákl. přenesená",J174,0)</f>
        <v>0</v>
      </c>
      <c r="BH174" s="240">
        <f>IF(N174="sníž. přenesená",J174,0)</f>
        <v>0</v>
      </c>
      <c r="BI174" s="240">
        <f>IF(N174="nulová",J174,0)</f>
        <v>0</v>
      </c>
      <c r="BJ174" s="17" t="s">
        <v>21</v>
      </c>
      <c r="BK174" s="240">
        <f>ROUND(I174*H174,2)</f>
        <v>0</v>
      </c>
      <c r="BL174" s="17" t="s">
        <v>157</v>
      </c>
      <c r="BM174" s="239" t="s">
        <v>1015</v>
      </c>
    </row>
    <row r="175" s="2" customFormat="1">
      <c r="A175" s="38"/>
      <c r="B175" s="39"/>
      <c r="C175" s="40"/>
      <c r="D175" s="241" t="s">
        <v>159</v>
      </c>
      <c r="E175" s="40"/>
      <c r="F175" s="242" t="s">
        <v>242</v>
      </c>
      <c r="G175" s="40"/>
      <c r="H175" s="40"/>
      <c r="I175" s="243"/>
      <c r="J175" s="40"/>
      <c r="K175" s="40"/>
      <c r="L175" s="44"/>
      <c r="M175" s="244"/>
      <c r="N175" s="245"/>
      <c r="O175" s="91"/>
      <c r="P175" s="91"/>
      <c r="Q175" s="91"/>
      <c r="R175" s="91"/>
      <c r="S175" s="91"/>
      <c r="T175" s="92"/>
      <c r="U175" s="38"/>
      <c r="V175" s="38"/>
      <c r="W175" s="38"/>
      <c r="X175" s="38"/>
      <c r="Y175" s="38"/>
      <c r="Z175" s="38"/>
      <c r="AA175" s="38"/>
      <c r="AB175" s="38"/>
      <c r="AC175" s="38"/>
      <c r="AD175" s="38"/>
      <c r="AE175" s="38"/>
      <c r="AT175" s="17" t="s">
        <v>159</v>
      </c>
      <c r="AU175" s="17" t="s">
        <v>85</v>
      </c>
    </row>
    <row r="176" s="13" customFormat="1">
      <c r="A176" s="13"/>
      <c r="B176" s="247"/>
      <c r="C176" s="248"/>
      <c r="D176" s="241" t="s">
        <v>169</v>
      </c>
      <c r="E176" s="249" t="s">
        <v>1</v>
      </c>
      <c r="F176" s="250" t="s">
        <v>1016</v>
      </c>
      <c r="G176" s="248"/>
      <c r="H176" s="251">
        <v>34.560000000000002</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169</v>
      </c>
      <c r="AU176" s="257" t="s">
        <v>85</v>
      </c>
      <c r="AV176" s="13" t="s">
        <v>85</v>
      </c>
      <c r="AW176" s="13" t="s">
        <v>34</v>
      </c>
      <c r="AX176" s="13" t="s">
        <v>21</v>
      </c>
      <c r="AY176" s="257" t="s">
        <v>150</v>
      </c>
    </row>
    <row r="177" s="12" customFormat="1" ht="22.8" customHeight="1">
      <c r="A177" s="12"/>
      <c r="B177" s="212"/>
      <c r="C177" s="213"/>
      <c r="D177" s="214" t="s">
        <v>76</v>
      </c>
      <c r="E177" s="226" t="s">
        <v>85</v>
      </c>
      <c r="F177" s="226" t="s">
        <v>1017</v>
      </c>
      <c r="G177" s="213"/>
      <c r="H177" s="213"/>
      <c r="I177" s="216"/>
      <c r="J177" s="227">
        <f>BK177</f>
        <v>0</v>
      </c>
      <c r="K177" s="213"/>
      <c r="L177" s="218"/>
      <c r="M177" s="219"/>
      <c r="N177" s="220"/>
      <c r="O177" s="220"/>
      <c r="P177" s="221">
        <f>SUM(P178:P182)</f>
        <v>0</v>
      </c>
      <c r="Q177" s="220"/>
      <c r="R177" s="221">
        <f>SUM(R178:R182)</f>
        <v>24.396256000000001</v>
      </c>
      <c r="S177" s="220"/>
      <c r="T177" s="222">
        <f>SUM(T178:T182)</f>
        <v>0</v>
      </c>
      <c r="U177" s="12"/>
      <c r="V177" s="12"/>
      <c r="W177" s="12"/>
      <c r="X177" s="12"/>
      <c r="Y177" s="12"/>
      <c r="Z177" s="12"/>
      <c r="AA177" s="12"/>
      <c r="AB177" s="12"/>
      <c r="AC177" s="12"/>
      <c r="AD177" s="12"/>
      <c r="AE177" s="12"/>
      <c r="AR177" s="223" t="s">
        <v>21</v>
      </c>
      <c r="AT177" s="224" t="s">
        <v>76</v>
      </c>
      <c r="AU177" s="224" t="s">
        <v>21</v>
      </c>
      <c r="AY177" s="223" t="s">
        <v>150</v>
      </c>
      <c r="BK177" s="225">
        <f>SUM(BK178:BK182)</f>
        <v>0</v>
      </c>
    </row>
    <row r="178" s="2" customFormat="1" ht="24.15" customHeight="1">
      <c r="A178" s="38"/>
      <c r="B178" s="39"/>
      <c r="C178" s="228" t="s">
        <v>219</v>
      </c>
      <c r="D178" s="228" t="s">
        <v>152</v>
      </c>
      <c r="E178" s="229" t="s">
        <v>1018</v>
      </c>
      <c r="F178" s="230" t="s">
        <v>1019</v>
      </c>
      <c r="G178" s="231" t="s">
        <v>173</v>
      </c>
      <c r="H178" s="232">
        <v>16</v>
      </c>
      <c r="I178" s="233"/>
      <c r="J178" s="234">
        <f>ROUND(I178*H178,2)</f>
        <v>0</v>
      </c>
      <c r="K178" s="230" t="s">
        <v>156</v>
      </c>
      <c r="L178" s="44"/>
      <c r="M178" s="235" t="s">
        <v>1</v>
      </c>
      <c r="N178" s="236" t="s">
        <v>42</v>
      </c>
      <c r="O178" s="91"/>
      <c r="P178" s="237">
        <f>O178*H178</f>
        <v>0</v>
      </c>
      <c r="Q178" s="237">
        <v>1.5247660000000001</v>
      </c>
      <c r="R178" s="237">
        <f>Q178*H178</f>
        <v>24.396256000000001</v>
      </c>
      <c r="S178" s="237">
        <v>0</v>
      </c>
      <c r="T178" s="238">
        <f>S178*H178</f>
        <v>0</v>
      </c>
      <c r="U178" s="38"/>
      <c r="V178" s="38"/>
      <c r="W178" s="38"/>
      <c r="X178" s="38"/>
      <c r="Y178" s="38"/>
      <c r="Z178" s="38"/>
      <c r="AA178" s="38"/>
      <c r="AB178" s="38"/>
      <c r="AC178" s="38"/>
      <c r="AD178" s="38"/>
      <c r="AE178" s="38"/>
      <c r="AR178" s="239" t="s">
        <v>157</v>
      </c>
      <c r="AT178" s="239" t="s">
        <v>152</v>
      </c>
      <c r="AU178" s="239" t="s">
        <v>85</v>
      </c>
      <c r="AY178" s="17" t="s">
        <v>150</v>
      </c>
      <c r="BE178" s="240">
        <f>IF(N178="základní",J178,0)</f>
        <v>0</v>
      </c>
      <c r="BF178" s="240">
        <f>IF(N178="snížená",J178,0)</f>
        <v>0</v>
      </c>
      <c r="BG178" s="240">
        <f>IF(N178="zákl. přenesená",J178,0)</f>
        <v>0</v>
      </c>
      <c r="BH178" s="240">
        <f>IF(N178="sníž. přenesená",J178,0)</f>
        <v>0</v>
      </c>
      <c r="BI178" s="240">
        <f>IF(N178="nulová",J178,0)</f>
        <v>0</v>
      </c>
      <c r="BJ178" s="17" t="s">
        <v>21</v>
      </c>
      <c r="BK178" s="240">
        <f>ROUND(I178*H178,2)</f>
        <v>0</v>
      </c>
      <c r="BL178" s="17" t="s">
        <v>157</v>
      </c>
      <c r="BM178" s="239" t="s">
        <v>1020</v>
      </c>
    </row>
    <row r="179" s="2" customFormat="1">
      <c r="A179" s="38"/>
      <c r="B179" s="39"/>
      <c r="C179" s="40"/>
      <c r="D179" s="241" t="s">
        <v>159</v>
      </c>
      <c r="E179" s="40"/>
      <c r="F179" s="242" t="s">
        <v>1021</v>
      </c>
      <c r="G179" s="40"/>
      <c r="H179" s="40"/>
      <c r="I179" s="243"/>
      <c r="J179" s="40"/>
      <c r="K179" s="40"/>
      <c r="L179" s="44"/>
      <c r="M179" s="244"/>
      <c r="N179" s="245"/>
      <c r="O179" s="91"/>
      <c r="P179" s="91"/>
      <c r="Q179" s="91"/>
      <c r="R179" s="91"/>
      <c r="S179" s="91"/>
      <c r="T179" s="92"/>
      <c r="U179" s="38"/>
      <c r="V179" s="38"/>
      <c r="W179" s="38"/>
      <c r="X179" s="38"/>
      <c r="Y179" s="38"/>
      <c r="Z179" s="38"/>
      <c r="AA179" s="38"/>
      <c r="AB179" s="38"/>
      <c r="AC179" s="38"/>
      <c r="AD179" s="38"/>
      <c r="AE179" s="38"/>
      <c r="AT179" s="17" t="s">
        <v>159</v>
      </c>
      <c r="AU179" s="17" t="s">
        <v>85</v>
      </c>
    </row>
    <row r="180" s="2" customFormat="1">
      <c r="A180" s="38"/>
      <c r="B180" s="39"/>
      <c r="C180" s="40"/>
      <c r="D180" s="241" t="s">
        <v>161</v>
      </c>
      <c r="E180" s="40"/>
      <c r="F180" s="246" t="s">
        <v>1022</v>
      </c>
      <c r="G180" s="40"/>
      <c r="H180" s="40"/>
      <c r="I180" s="243"/>
      <c r="J180" s="40"/>
      <c r="K180" s="40"/>
      <c r="L180" s="44"/>
      <c r="M180" s="244"/>
      <c r="N180" s="245"/>
      <c r="O180" s="91"/>
      <c r="P180" s="91"/>
      <c r="Q180" s="91"/>
      <c r="R180" s="91"/>
      <c r="S180" s="91"/>
      <c r="T180" s="92"/>
      <c r="U180" s="38"/>
      <c r="V180" s="38"/>
      <c r="W180" s="38"/>
      <c r="X180" s="38"/>
      <c r="Y180" s="38"/>
      <c r="Z180" s="38"/>
      <c r="AA180" s="38"/>
      <c r="AB180" s="38"/>
      <c r="AC180" s="38"/>
      <c r="AD180" s="38"/>
      <c r="AE180" s="38"/>
      <c r="AT180" s="17" t="s">
        <v>161</v>
      </c>
      <c r="AU180" s="17" t="s">
        <v>85</v>
      </c>
    </row>
    <row r="181" s="13" customFormat="1">
      <c r="A181" s="13"/>
      <c r="B181" s="247"/>
      <c r="C181" s="248"/>
      <c r="D181" s="241" t="s">
        <v>169</v>
      </c>
      <c r="E181" s="249" t="s">
        <v>1</v>
      </c>
      <c r="F181" s="250" t="s">
        <v>1023</v>
      </c>
      <c r="G181" s="248"/>
      <c r="H181" s="251">
        <v>16</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169</v>
      </c>
      <c r="AU181" s="257" t="s">
        <v>85</v>
      </c>
      <c r="AV181" s="13" t="s">
        <v>85</v>
      </c>
      <c r="AW181" s="13" t="s">
        <v>34</v>
      </c>
      <c r="AX181" s="13" t="s">
        <v>77</v>
      </c>
      <c r="AY181" s="257" t="s">
        <v>150</v>
      </c>
    </row>
    <row r="182" s="15" customFormat="1">
      <c r="A182" s="15"/>
      <c r="B182" s="268"/>
      <c r="C182" s="269"/>
      <c r="D182" s="241" t="s">
        <v>169</v>
      </c>
      <c r="E182" s="270" t="s">
        <v>1</v>
      </c>
      <c r="F182" s="271" t="s">
        <v>188</v>
      </c>
      <c r="G182" s="269"/>
      <c r="H182" s="272">
        <v>16</v>
      </c>
      <c r="I182" s="273"/>
      <c r="J182" s="269"/>
      <c r="K182" s="269"/>
      <c r="L182" s="274"/>
      <c r="M182" s="275"/>
      <c r="N182" s="276"/>
      <c r="O182" s="276"/>
      <c r="P182" s="276"/>
      <c r="Q182" s="276"/>
      <c r="R182" s="276"/>
      <c r="S182" s="276"/>
      <c r="T182" s="277"/>
      <c r="U182" s="15"/>
      <c r="V182" s="15"/>
      <c r="W182" s="15"/>
      <c r="X182" s="15"/>
      <c r="Y182" s="15"/>
      <c r="Z182" s="15"/>
      <c r="AA182" s="15"/>
      <c r="AB182" s="15"/>
      <c r="AC182" s="15"/>
      <c r="AD182" s="15"/>
      <c r="AE182" s="15"/>
      <c r="AT182" s="278" t="s">
        <v>169</v>
      </c>
      <c r="AU182" s="278" t="s">
        <v>85</v>
      </c>
      <c r="AV182" s="15" t="s">
        <v>157</v>
      </c>
      <c r="AW182" s="15" t="s">
        <v>34</v>
      </c>
      <c r="AX182" s="15" t="s">
        <v>21</v>
      </c>
      <c r="AY182" s="278" t="s">
        <v>150</v>
      </c>
    </row>
    <row r="183" s="12" customFormat="1" ht="22.8" customHeight="1">
      <c r="A183" s="12"/>
      <c r="B183" s="212"/>
      <c r="C183" s="213"/>
      <c r="D183" s="214" t="s">
        <v>76</v>
      </c>
      <c r="E183" s="226" t="s">
        <v>91</v>
      </c>
      <c r="F183" s="226" t="s">
        <v>264</v>
      </c>
      <c r="G183" s="213"/>
      <c r="H183" s="213"/>
      <c r="I183" s="216"/>
      <c r="J183" s="227">
        <f>BK183</f>
        <v>0</v>
      </c>
      <c r="K183" s="213"/>
      <c r="L183" s="218"/>
      <c r="M183" s="219"/>
      <c r="N183" s="220"/>
      <c r="O183" s="220"/>
      <c r="P183" s="221">
        <f>SUM(P184:P186)</f>
        <v>0</v>
      </c>
      <c r="Q183" s="220"/>
      <c r="R183" s="221">
        <f>SUM(R184:R186)</f>
        <v>0.27804000000000001</v>
      </c>
      <c r="S183" s="220"/>
      <c r="T183" s="222">
        <f>SUM(T184:T186)</f>
        <v>0</v>
      </c>
      <c r="U183" s="12"/>
      <c r="V183" s="12"/>
      <c r="W183" s="12"/>
      <c r="X183" s="12"/>
      <c r="Y183" s="12"/>
      <c r="Z183" s="12"/>
      <c r="AA183" s="12"/>
      <c r="AB183" s="12"/>
      <c r="AC183" s="12"/>
      <c r="AD183" s="12"/>
      <c r="AE183" s="12"/>
      <c r="AR183" s="223" t="s">
        <v>21</v>
      </c>
      <c r="AT183" s="224" t="s">
        <v>76</v>
      </c>
      <c r="AU183" s="224" t="s">
        <v>21</v>
      </c>
      <c r="AY183" s="223" t="s">
        <v>150</v>
      </c>
      <c r="BK183" s="225">
        <f>SUM(BK184:BK186)</f>
        <v>0</v>
      </c>
    </row>
    <row r="184" s="2" customFormat="1" ht="24.15" customHeight="1">
      <c r="A184" s="38"/>
      <c r="B184" s="39"/>
      <c r="C184" s="228" t="s">
        <v>26</v>
      </c>
      <c r="D184" s="228" t="s">
        <v>152</v>
      </c>
      <c r="E184" s="229" t="s">
        <v>302</v>
      </c>
      <c r="F184" s="230" t="s">
        <v>303</v>
      </c>
      <c r="G184" s="231" t="s">
        <v>173</v>
      </c>
      <c r="H184" s="232">
        <v>42</v>
      </c>
      <c r="I184" s="233"/>
      <c r="J184" s="234">
        <f>ROUND(I184*H184,2)</f>
        <v>0</v>
      </c>
      <c r="K184" s="230" t="s">
        <v>156</v>
      </c>
      <c r="L184" s="44"/>
      <c r="M184" s="235" t="s">
        <v>1</v>
      </c>
      <c r="N184" s="236" t="s">
        <v>42</v>
      </c>
      <c r="O184" s="91"/>
      <c r="P184" s="237">
        <f>O184*H184</f>
        <v>0</v>
      </c>
      <c r="Q184" s="237">
        <v>0.00662</v>
      </c>
      <c r="R184" s="237">
        <f>Q184*H184</f>
        <v>0.27804000000000001</v>
      </c>
      <c r="S184" s="237">
        <v>0</v>
      </c>
      <c r="T184" s="238">
        <f>S184*H184</f>
        <v>0</v>
      </c>
      <c r="U184" s="38"/>
      <c r="V184" s="38"/>
      <c r="W184" s="38"/>
      <c r="X184" s="38"/>
      <c r="Y184" s="38"/>
      <c r="Z184" s="38"/>
      <c r="AA184" s="38"/>
      <c r="AB184" s="38"/>
      <c r="AC184" s="38"/>
      <c r="AD184" s="38"/>
      <c r="AE184" s="38"/>
      <c r="AR184" s="239" t="s">
        <v>157</v>
      </c>
      <c r="AT184" s="239" t="s">
        <v>152</v>
      </c>
      <c r="AU184" s="239" t="s">
        <v>85</v>
      </c>
      <c r="AY184" s="17" t="s">
        <v>150</v>
      </c>
      <c r="BE184" s="240">
        <f>IF(N184="základní",J184,0)</f>
        <v>0</v>
      </c>
      <c r="BF184" s="240">
        <f>IF(N184="snížená",J184,0)</f>
        <v>0</v>
      </c>
      <c r="BG184" s="240">
        <f>IF(N184="zákl. přenesená",J184,0)</f>
        <v>0</v>
      </c>
      <c r="BH184" s="240">
        <f>IF(N184="sníž. přenesená",J184,0)</f>
        <v>0</v>
      </c>
      <c r="BI184" s="240">
        <f>IF(N184="nulová",J184,0)</f>
        <v>0</v>
      </c>
      <c r="BJ184" s="17" t="s">
        <v>21</v>
      </c>
      <c r="BK184" s="240">
        <f>ROUND(I184*H184,2)</f>
        <v>0</v>
      </c>
      <c r="BL184" s="17" t="s">
        <v>157</v>
      </c>
      <c r="BM184" s="239" t="s">
        <v>1024</v>
      </c>
    </row>
    <row r="185" s="2" customFormat="1">
      <c r="A185" s="38"/>
      <c r="B185" s="39"/>
      <c r="C185" s="40"/>
      <c r="D185" s="241" t="s">
        <v>159</v>
      </c>
      <c r="E185" s="40"/>
      <c r="F185" s="242" t="s">
        <v>305</v>
      </c>
      <c r="G185" s="40"/>
      <c r="H185" s="40"/>
      <c r="I185" s="243"/>
      <c r="J185" s="40"/>
      <c r="K185" s="40"/>
      <c r="L185" s="44"/>
      <c r="M185" s="244"/>
      <c r="N185" s="245"/>
      <c r="O185" s="91"/>
      <c r="P185" s="91"/>
      <c r="Q185" s="91"/>
      <c r="R185" s="91"/>
      <c r="S185" s="91"/>
      <c r="T185" s="92"/>
      <c r="U185" s="38"/>
      <c r="V185" s="38"/>
      <c r="W185" s="38"/>
      <c r="X185" s="38"/>
      <c r="Y185" s="38"/>
      <c r="Z185" s="38"/>
      <c r="AA185" s="38"/>
      <c r="AB185" s="38"/>
      <c r="AC185" s="38"/>
      <c r="AD185" s="38"/>
      <c r="AE185" s="38"/>
      <c r="AT185" s="17" t="s">
        <v>159</v>
      </c>
      <c r="AU185" s="17" t="s">
        <v>85</v>
      </c>
    </row>
    <row r="186" s="2" customFormat="1">
      <c r="A186" s="38"/>
      <c r="B186" s="39"/>
      <c r="C186" s="40"/>
      <c r="D186" s="241" t="s">
        <v>161</v>
      </c>
      <c r="E186" s="40"/>
      <c r="F186" s="246" t="s">
        <v>306</v>
      </c>
      <c r="G186" s="40"/>
      <c r="H186" s="40"/>
      <c r="I186" s="243"/>
      <c r="J186" s="40"/>
      <c r="K186" s="40"/>
      <c r="L186" s="44"/>
      <c r="M186" s="244"/>
      <c r="N186" s="245"/>
      <c r="O186" s="91"/>
      <c r="P186" s="91"/>
      <c r="Q186" s="91"/>
      <c r="R186" s="91"/>
      <c r="S186" s="91"/>
      <c r="T186" s="92"/>
      <c r="U186" s="38"/>
      <c r="V186" s="38"/>
      <c r="W186" s="38"/>
      <c r="X186" s="38"/>
      <c r="Y186" s="38"/>
      <c r="Z186" s="38"/>
      <c r="AA186" s="38"/>
      <c r="AB186" s="38"/>
      <c r="AC186" s="38"/>
      <c r="AD186" s="38"/>
      <c r="AE186" s="38"/>
      <c r="AT186" s="17" t="s">
        <v>161</v>
      </c>
      <c r="AU186" s="17" t="s">
        <v>85</v>
      </c>
    </row>
    <row r="187" s="12" customFormat="1" ht="22.8" customHeight="1">
      <c r="A187" s="12"/>
      <c r="B187" s="212"/>
      <c r="C187" s="213"/>
      <c r="D187" s="214" t="s">
        <v>76</v>
      </c>
      <c r="E187" s="226" t="s">
        <v>157</v>
      </c>
      <c r="F187" s="226" t="s">
        <v>307</v>
      </c>
      <c r="G187" s="213"/>
      <c r="H187" s="213"/>
      <c r="I187" s="216"/>
      <c r="J187" s="227">
        <f>BK187</f>
        <v>0</v>
      </c>
      <c r="K187" s="213"/>
      <c r="L187" s="218"/>
      <c r="M187" s="219"/>
      <c r="N187" s="220"/>
      <c r="O187" s="220"/>
      <c r="P187" s="221">
        <f>SUM(P188:P217)</f>
        <v>0</v>
      </c>
      <c r="Q187" s="220"/>
      <c r="R187" s="221">
        <f>SUM(R188:R217)</f>
        <v>2.9656878</v>
      </c>
      <c r="S187" s="220"/>
      <c r="T187" s="222">
        <f>SUM(T188:T217)</f>
        <v>0</v>
      </c>
      <c r="U187" s="12"/>
      <c r="V187" s="12"/>
      <c r="W187" s="12"/>
      <c r="X187" s="12"/>
      <c r="Y187" s="12"/>
      <c r="Z187" s="12"/>
      <c r="AA187" s="12"/>
      <c r="AB187" s="12"/>
      <c r="AC187" s="12"/>
      <c r="AD187" s="12"/>
      <c r="AE187" s="12"/>
      <c r="AR187" s="223" t="s">
        <v>21</v>
      </c>
      <c r="AT187" s="224" t="s">
        <v>76</v>
      </c>
      <c r="AU187" s="224" t="s">
        <v>21</v>
      </c>
      <c r="AY187" s="223" t="s">
        <v>150</v>
      </c>
      <c r="BK187" s="225">
        <f>SUM(BK188:BK217)</f>
        <v>0</v>
      </c>
    </row>
    <row r="188" s="2" customFormat="1" ht="24.15" customHeight="1">
      <c r="A188" s="38"/>
      <c r="B188" s="39"/>
      <c r="C188" s="228" t="s">
        <v>231</v>
      </c>
      <c r="D188" s="228" t="s">
        <v>152</v>
      </c>
      <c r="E188" s="229" t="s">
        <v>309</v>
      </c>
      <c r="F188" s="230" t="s">
        <v>310</v>
      </c>
      <c r="G188" s="231" t="s">
        <v>155</v>
      </c>
      <c r="H188" s="232">
        <v>0.81599999999999995</v>
      </c>
      <c r="I188" s="233"/>
      <c r="J188" s="234">
        <f>ROUND(I188*H188,2)</f>
        <v>0</v>
      </c>
      <c r="K188" s="230" t="s">
        <v>156</v>
      </c>
      <c r="L188" s="44"/>
      <c r="M188" s="235" t="s">
        <v>1</v>
      </c>
      <c r="N188" s="236" t="s">
        <v>42</v>
      </c>
      <c r="O188" s="91"/>
      <c r="P188" s="237">
        <f>O188*H188</f>
        <v>0</v>
      </c>
      <c r="Q188" s="237">
        <v>0.02102</v>
      </c>
      <c r="R188" s="237">
        <f>Q188*H188</f>
        <v>0.017152319999999999</v>
      </c>
      <c r="S188" s="237">
        <v>0</v>
      </c>
      <c r="T188" s="238">
        <f>S188*H188</f>
        <v>0</v>
      </c>
      <c r="U188" s="38"/>
      <c r="V188" s="38"/>
      <c r="W188" s="38"/>
      <c r="X188" s="38"/>
      <c r="Y188" s="38"/>
      <c r="Z188" s="38"/>
      <c r="AA188" s="38"/>
      <c r="AB188" s="38"/>
      <c r="AC188" s="38"/>
      <c r="AD188" s="38"/>
      <c r="AE188" s="38"/>
      <c r="AR188" s="239" t="s">
        <v>157</v>
      </c>
      <c r="AT188" s="239" t="s">
        <v>152</v>
      </c>
      <c r="AU188" s="239" t="s">
        <v>85</v>
      </c>
      <c r="AY188" s="17" t="s">
        <v>150</v>
      </c>
      <c r="BE188" s="240">
        <f>IF(N188="základní",J188,0)</f>
        <v>0</v>
      </c>
      <c r="BF188" s="240">
        <f>IF(N188="snížená",J188,0)</f>
        <v>0</v>
      </c>
      <c r="BG188" s="240">
        <f>IF(N188="zákl. přenesená",J188,0)</f>
        <v>0</v>
      </c>
      <c r="BH188" s="240">
        <f>IF(N188="sníž. přenesená",J188,0)</f>
        <v>0</v>
      </c>
      <c r="BI188" s="240">
        <f>IF(N188="nulová",J188,0)</f>
        <v>0</v>
      </c>
      <c r="BJ188" s="17" t="s">
        <v>21</v>
      </c>
      <c r="BK188" s="240">
        <f>ROUND(I188*H188,2)</f>
        <v>0</v>
      </c>
      <c r="BL188" s="17" t="s">
        <v>157</v>
      </c>
      <c r="BM188" s="239" t="s">
        <v>1025</v>
      </c>
    </row>
    <row r="189" s="2" customFormat="1">
      <c r="A189" s="38"/>
      <c r="B189" s="39"/>
      <c r="C189" s="40"/>
      <c r="D189" s="241" t="s">
        <v>159</v>
      </c>
      <c r="E189" s="40"/>
      <c r="F189" s="242" t="s">
        <v>312</v>
      </c>
      <c r="G189" s="40"/>
      <c r="H189" s="40"/>
      <c r="I189" s="243"/>
      <c r="J189" s="40"/>
      <c r="K189" s="40"/>
      <c r="L189" s="44"/>
      <c r="M189" s="244"/>
      <c r="N189" s="245"/>
      <c r="O189" s="91"/>
      <c r="P189" s="91"/>
      <c r="Q189" s="91"/>
      <c r="R189" s="91"/>
      <c r="S189" s="91"/>
      <c r="T189" s="92"/>
      <c r="U189" s="38"/>
      <c r="V189" s="38"/>
      <c r="W189" s="38"/>
      <c r="X189" s="38"/>
      <c r="Y189" s="38"/>
      <c r="Z189" s="38"/>
      <c r="AA189" s="38"/>
      <c r="AB189" s="38"/>
      <c r="AC189" s="38"/>
      <c r="AD189" s="38"/>
      <c r="AE189" s="38"/>
      <c r="AT189" s="17" t="s">
        <v>159</v>
      </c>
      <c r="AU189" s="17" t="s">
        <v>85</v>
      </c>
    </row>
    <row r="190" s="2" customFormat="1">
      <c r="A190" s="38"/>
      <c r="B190" s="39"/>
      <c r="C190" s="40"/>
      <c r="D190" s="241" t="s">
        <v>161</v>
      </c>
      <c r="E190" s="40"/>
      <c r="F190" s="246" t="s">
        <v>313</v>
      </c>
      <c r="G190" s="40"/>
      <c r="H190" s="40"/>
      <c r="I190" s="243"/>
      <c r="J190" s="40"/>
      <c r="K190" s="40"/>
      <c r="L190" s="44"/>
      <c r="M190" s="244"/>
      <c r="N190" s="245"/>
      <c r="O190" s="91"/>
      <c r="P190" s="91"/>
      <c r="Q190" s="91"/>
      <c r="R190" s="91"/>
      <c r="S190" s="91"/>
      <c r="T190" s="92"/>
      <c r="U190" s="38"/>
      <c r="V190" s="38"/>
      <c r="W190" s="38"/>
      <c r="X190" s="38"/>
      <c r="Y190" s="38"/>
      <c r="Z190" s="38"/>
      <c r="AA190" s="38"/>
      <c r="AB190" s="38"/>
      <c r="AC190" s="38"/>
      <c r="AD190" s="38"/>
      <c r="AE190" s="38"/>
      <c r="AT190" s="17" t="s">
        <v>161</v>
      </c>
      <c r="AU190" s="17" t="s">
        <v>85</v>
      </c>
    </row>
    <row r="191" s="14" customFormat="1">
      <c r="A191" s="14"/>
      <c r="B191" s="258"/>
      <c r="C191" s="259"/>
      <c r="D191" s="241" t="s">
        <v>169</v>
      </c>
      <c r="E191" s="260" t="s">
        <v>1</v>
      </c>
      <c r="F191" s="261" t="s">
        <v>314</v>
      </c>
      <c r="G191" s="259"/>
      <c r="H191" s="260" t="s">
        <v>1</v>
      </c>
      <c r="I191" s="262"/>
      <c r="J191" s="259"/>
      <c r="K191" s="259"/>
      <c r="L191" s="263"/>
      <c r="M191" s="264"/>
      <c r="N191" s="265"/>
      <c r="O191" s="265"/>
      <c r="P191" s="265"/>
      <c r="Q191" s="265"/>
      <c r="R191" s="265"/>
      <c r="S191" s="265"/>
      <c r="T191" s="266"/>
      <c r="U191" s="14"/>
      <c r="V191" s="14"/>
      <c r="W191" s="14"/>
      <c r="X191" s="14"/>
      <c r="Y191" s="14"/>
      <c r="Z191" s="14"/>
      <c r="AA191" s="14"/>
      <c r="AB191" s="14"/>
      <c r="AC191" s="14"/>
      <c r="AD191" s="14"/>
      <c r="AE191" s="14"/>
      <c r="AT191" s="267" t="s">
        <v>169</v>
      </c>
      <c r="AU191" s="267" t="s">
        <v>85</v>
      </c>
      <c r="AV191" s="14" t="s">
        <v>21</v>
      </c>
      <c r="AW191" s="14" t="s">
        <v>34</v>
      </c>
      <c r="AX191" s="14" t="s">
        <v>77</v>
      </c>
      <c r="AY191" s="267" t="s">
        <v>150</v>
      </c>
    </row>
    <row r="192" s="13" customFormat="1">
      <c r="A192" s="13"/>
      <c r="B192" s="247"/>
      <c r="C192" s="248"/>
      <c r="D192" s="241" t="s">
        <v>169</v>
      </c>
      <c r="E192" s="249" t="s">
        <v>1</v>
      </c>
      <c r="F192" s="250" t="s">
        <v>1026</v>
      </c>
      <c r="G192" s="248"/>
      <c r="H192" s="251">
        <v>0.81599999999999995</v>
      </c>
      <c r="I192" s="252"/>
      <c r="J192" s="248"/>
      <c r="K192" s="248"/>
      <c r="L192" s="253"/>
      <c r="M192" s="254"/>
      <c r="N192" s="255"/>
      <c r="O192" s="255"/>
      <c r="P192" s="255"/>
      <c r="Q192" s="255"/>
      <c r="R192" s="255"/>
      <c r="S192" s="255"/>
      <c r="T192" s="256"/>
      <c r="U192" s="13"/>
      <c r="V192" s="13"/>
      <c r="W192" s="13"/>
      <c r="X192" s="13"/>
      <c r="Y192" s="13"/>
      <c r="Z192" s="13"/>
      <c r="AA192" s="13"/>
      <c r="AB192" s="13"/>
      <c r="AC192" s="13"/>
      <c r="AD192" s="13"/>
      <c r="AE192" s="13"/>
      <c r="AT192" s="257" t="s">
        <v>169</v>
      </c>
      <c r="AU192" s="257" t="s">
        <v>85</v>
      </c>
      <c r="AV192" s="13" t="s">
        <v>85</v>
      </c>
      <c r="AW192" s="13" t="s">
        <v>34</v>
      </c>
      <c r="AX192" s="13" t="s">
        <v>77</v>
      </c>
      <c r="AY192" s="257" t="s">
        <v>150</v>
      </c>
    </row>
    <row r="193" s="15" customFormat="1">
      <c r="A193" s="15"/>
      <c r="B193" s="268"/>
      <c r="C193" s="269"/>
      <c r="D193" s="241" t="s">
        <v>169</v>
      </c>
      <c r="E193" s="270" t="s">
        <v>1</v>
      </c>
      <c r="F193" s="271" t="s">
        <v>188</v>
      </c>
      <c r="G193" s="269"/>
      <c r="H193" s="272">
        <v>0.81599999999999995</v>
      </c>
      <c r="I193" s="273"/>
      <c r="J193" s="269"/>
      <c r="K193" s="269"/>
      <c r="L193" s="274"/>
      <c r="M193" s="275"/>
      <c r="N193" s="276"/>
      <c r="O193" s="276"/>
      <c r="P193" s="276"/>
      <c r="Q193" s="276"/>
      <c r="R193" s="276"/>
      <c r="S193" s="276"/>
      <c r="T193" s="277"/>
      <c r="U193" s="15"/>
      <c r="V193" s="15"/>
      <c r="W193" s="15"/>
      <c r="X193" s="15"/>
      <c r="Y193" s="15"/>
      <c r="Z193" s="15"/>
      <c r="AA193" s="15"/>
      <c r="AB193" s="15"/>
      <c r="AC193" s="15"/>
      <c r="AD193" s="15"/>
      <c r="AE193" s="15"/>
      <c r="AT193" s="278" t="s">
        <v>169</v>
      </c>
      <c r="AU193" s="278" t="s">
        <v>85</v>
      </c>
      <c r="AV193" s="15" t="s">
        <v>157</v>
      </c>
      <c r="AW193" s="15" t="s">
        <v>34</v>
      </c>
      <c r="AX193" s="15" t="s">
        <v>21</v>
      </c>
      <c r="AY193" s="278" t="s">
        <v>150</v>
      </c>
    </row>
    <row r="194" s="2" customFormat="1" ht="24.15" customHeight="1">
      <c r="A194" s="38"/>
      <c r="B194" s="39"/>
      <c r="C194" s="228" t="s">
        <v>239</v>
      </c>
      <c r="D194" s="228" t="s">
        <v>152</v>
      </c>
      <c r="E194" s="229" t="s">
        <v>317</v>
      </c>
      <c r="F194" s="230" t="s">
        <v>318</v>
      </c>
      <c r="G194" s="231" t="s">
        <v>155</v>
      </c>
      <c r="H194" s="232">
        <v>0.81599999999999995</v>
      </c>
      <c r="I194" s="233"/>
      <c r="J194" s="234">
        <f>ROUND(I194*H194,2)</f>
        <v>0</v>
      </c>
      <c r="K194" s="230" t="s">
        <v>156</v>
      </c>
      <c r="L194" s="44"/>
      <c r="M194" s="235" t="s">
        <v>1</v>
      </c>
      <c r="N194" s="236" t="s">
        <v>42</v>
      </c>
      <c r="O194" s="91"/>
      <c r="P194" s="237">
        <f>O194*H194</f>
        <v>0</v>
      </c>
      <c r="Q194" s="237">
        <v>0.02102</v>
      </c>
      <c r="R194" s="237">
        <f>Q194*H194</f>
        <v>0.017152319999999999</v>
      </c>
      <c r="S194" s="237">
        <v>0</v>
      </c>
      <c r="T194" s="238">
        <f>S194*H194</f>
        <v>0</v>
      </c>
      <c r="U194" s="38"/>
      <c r="V194" s="38"/>
      <c r="W194" s="38"/>
      <c r="X194" s="38"/>
      <c r="Y194" s="38"/>
      <c r="Z194" s="38"/>
      <c r="AA194" s="38"/>
      <c r="AB194" s="38"/>
      <c r="AC194" s="38"/>
      <c r="AD194" s="38"/>
      <c r="AE194" s="38"/>
      <c r="AR194" s="239" t="s">
        <v>157</v>
      </c>
      <c r="AT194" s="239" t="s">
        <v>152</v>
      </c>
      <c r="AU194" s="239" t="s">
        <v>85</v>
      </c>
      <c r="AY194" s="17" t="s">
        <v>150</v>
      </c>
      <c r="BE194" s="240">
        <f>IF(N194="základní",J194,0)</f>
        <v>0</v>
      </c>
      <c r="BF194" s="240">
        <f>IF(N194="snížená",J194,0)</f>
        <v>0</v>
      </c>
      <c r="BG194" s="240">
        <f>IF(N194="zákl. přenesená",J194,0)</f>
        <v>0</v>
      </c>
      <c r="BH194" s="240">
        <f>IF(N194="sníž. přenesená",J194,0)</f>
        <v>0</v>
      </c>
      <c r="BI194" s="240">
        <f>IF(N194="nulová",J194,0)</f>
        <v>0</v>
      </c>
      <c r="BJ194" s="17" t="s">
        <v>21</v>
      </c>
      <c r="BK194" s="240">
        <f>ROUND(I194*H194,2)</f>
        <v>0</v>
      </c>
      <c r="BL194" s="17" t="s">
        <v>157</v>
      </c>
      <c r="BM194" s="239" t="s">
        <v>1027</v>
      </c>
    </row>
    <row r="195" s="2" customFormat="1">
      <c r="A195" s="38"/>
      <c r="B195" s="39"/>
      <c r="C195" s="40"/>
      <c r="D195" s="241" t="s">
        <v>159</v>
      </c>
      <c r="E195" s="40"/>
      <c r="F195" s="242" t="s">
        <v>320</v>
      </c>
      <c r="G195" s="40"/>
      <c r="H195" s="40"/>
      <c r="I195" s="243"/>
      <c r="J195" s="40"/>
      <c r="K195" s="40"/>
      <c r="L195" s="44"/>
      <c r="M195" s="244"/>
      <c r="N195" s="245"/>
      <c r="O195" s="91"/>
      <c r="P195" s="91"/>
      <c r="Q195" s="91"/>
      <c r="R195" s="91"/>
      <c r="S195" s="91"/>
      <c r="T195" s="92"/>
      <c r="U195" s="38"/>
      <c r="V195" s="38"/>
      <c r="W195" s="38"/>
      <c r="X195" s="38"/>
      <c r="Y195" s="38"/>
      <c r="Z195" s="38"/>
      <c r="AA195" s="38"/>
      <c r="AB195" s="38"/>
      <c r="AC195" s="38"/>
      <c r="AD195" s="38"/>
      <c r="AE195" s="38"/>
      <c r="AT195" s="17" t="s">
        <v>159</v>
      </c>
      <c r="AU195" s="17" t="s">
        <v>85</v>
      </c>
    </row>
    <row r="196" s="2" customFormat="1">
      <c r="A196" s="38"/>
      <c r="B196" s="39"/>
      <c r="C196" s="40"/>
      <c r="D196" s="241" t="s">
        <v>161</v>
      </c>
      <c r="E196" s="40"/>
      <c r="F196" s="246" t="s">
        <v>313</v>
      </c>
      <c r="G196" s="40"/>
      <c r="H196" s="40"/>
      <c r="I196" s="243"/>
      <c r="J196" s="40"/>
      <c r="K196" s="40"/>
      <c r="L196" s="44"/>
      <c r="M196" s="244"/>
      <c r="N196" s="245"/>
      <c r="O196" s="91"/>
      <c r="P196" s="91"/>
      <c r="Q196" s="91"/>
      <c r="R196" s="91"/>
      <c r="S196" s="91"/>
      <c r="T196" s="92"/>
      <c r="U196" s="38"/>
      <c r="V196" s="38"/>
      <c r="W196" s="38"/>
      <c r="X196" s="38"/>
      <c r="Y196" s="38"/>
      <c r="Z196" s="38"/>
      <c r="AA196" s="38"/>
      <c r="AB196" s="38"/>
      <c r="AC196" s="38"/>
      <c r="AD196" s="38"/>
      <c r="AE196" s="38"/>
      <c r="AT196" s="17" t="s">
        <v>161</v>
      </c>
      <c r="AU196" s="17" t="s">
        <v>85</v>
      </c>
    </row>
    <row r="197" s="14" customFormat="1">
      <c r="A197" s="14"/>
      <c r="B197" s="258"/>
      <c r="C197" s="259"/>
      <c r="D197" s="241" t="s">
        <v>169</v>
      </c>
      <c r="E197" s="260" t="s">
        <v>1</v>
      </c>
      <c r="F197" s="261" t="s">
        <v>314</v>
      </c>
      <c r="G197" s="259"/>
      <c r="H197" s="260" t="s">
        <v>1</v>
      </c>
      <c r="I197" s="262"/>
      <c r="J197" s="259"/>
      <c r="K197" s="259"/>
      <c r="L197" s="263"/>
      <c r="M197" s="264"/>
      <c r="N197" s="265"/>
      <c r="O197" s="265"/>
      <c r="P197" s="265"/>
      <c r="Q197" s="265"/>
      <c r="R197" s="265"/>
      <c r="S197" s="265"/>
      <c r="T197" s="266"/>
      <c r="U197" s="14"/>
      <c r="V197" s="14"/>
      <c r="W197" s="14"/>
      <c r="X197" s="14"/>
      <c r="Y197" s="14"/>
      <c r="Z197" s="14"/>
      <c r="AA197" s="14"/>
      <c r="AB197" s="14"/>
      <c r="AC197" s="14"/>
      <c r="AD197" s="14"/>
      <c r="AE197" s="14"/>
      <c r="AT197" s="267" t="s">
        <v>169</v>
      </c>
      <c r="AU197" s="267" t="s">
        <v>85</v>
      </c>
      <c r="AV197" s="14" t="s">
        <v>21</v>
      </c>
      <c r="AW197" s="14" t="s">
        <v>34</v>
      </c>
      <c r="AX197" s="14" t="s">
        <v>77</v>
      </c>
      <c r="AY197" s="267" t="s">
        <v>150</v>
      </c>
    </row>
    <row r="198" s="13" customFormat="1">
      <c r="A198" s="13"/>
      <c r="B198" s="247"/>
      <c r="C198" s="248"/>
      <c r="D198" s="241" t="s">
        <v>169</v>
      </c>
      <c r="E198" s="249" t="s">
        <v>1</v>
      </c>
      <c r="F198" s="250" t="s">
        <v>1026</v>
      </c>
      <c r="G198" s="248"/>
      <c r="H198" s="251">
        <v>0.81599999999999995</v>
      </c>
      <c r="I198" s="252"/>
      <c r="J198" s="248"/>
      <c r="K198" s="248"/>
      <c r="L198" s="253"/>
      <c r="M198" s="254"/>
      <c r="N198" s="255"/>
      <c r="O198" s="255"/>
      <c r="P198" s="255"/>
      <c r="Q198" s="255"/>
      <c r="R198" s="255"/>
      <c r="S198" s="255"/>
      <c r="T198" s="256"/>
      <c r="U198" s="13"/>
      <c r="V198" s="13"/>
      <c r="W198" s="13"/>
      <c r="X198" s="13"/>
      <c r="Y198" s="13"/>
      <c r="Z198" s="13"/>
      <c r="AA198" s="13"/>
      <c r="AB198" s="13"/>
      <c r="AC198" s="13"/>
      <c r="AD198" s="13"/>
      <c r="AE198" s="13"/>
      <c r="AT198" s="257" t="s">
        <v>169</v>
      </c>
      <c r="AU198" s="257" t="s">
        <v>85</v>
      </c>
      <c r="AV198" s="13" t="s">
        <v>85</v>
      </c>
      <c r="AW198" s="13" t="s">
        <v>34</v>
      </c>
      <c r="AX198" s="13" t="s">
        <v>77</v>
      </c>
      <c r="AY198" s="257" t="s">
        <v>150</v>
      </c>
    </row>
    <row r="199" s="15" customFormat="1">
      <c r="A199" s="15"/>
      <c r="B199" s="268"/>
      <c r="C199" s="269"/>
      <c r="D199" s="241" t="s">
        <v>169</v>
      </c>
      <c r="E199" s="270" t="s">
        <v>1</v>
      </c>
      <c r="F199" s="271" t="s">
        <v>188</v>
      </c>
      <c r="G199" s="269"/>
      <c r="H199" s="272">
        <v>0.81599999999999995</v>
      </c>
      <c r="I199" s="273"/>
      <c r="J199" s="269"/>
      <c r="K199" s="269"/>
      <c r="L199" s="274"/>
      <c r="M199" s="275"/>
      <c r="N199" s="276"/>
      <c r="O199" s="276"/>
      <c r="P199" s="276"/>
      <c r="Q199" s="276"/>
      <c r="R199" s="276"/>
      <c r="S199" s="276"/>
      <c r="T199" s="277"/>
      <c r="U199" s="15"/>
      <c r="V199" s="15"/>
      <c r="W199" s="15"/>
      <c r="X199" s="15"/>
      <c r="Y199" s="15"/>
      <c r="Z199" s="15"/>
      <c r="AA199" s="15"/>
      <c r="AB199" s="15"/>
      <c r="AC199" s="15"/>
      <c r="AD199" s="15"/>
      <c r="AE199" s="15"/>
      <c r="AT199" s="278" t="s">
        <v>169</v>
      </c>
      <c r="AU199" s="278" t="s">
        <v>85</v>
      </c>
      <c r="AV199" s="15" t="s">
        <v>157</v>
      </c>
      <c r="AW199" s="15" t="s">
        <v>34</v>
      </c>
      <c r="AX199" s="15" t="s">
        <v>21</v>
      </c>
      <c r="AY199" s="278" t="s">
        <v>150</v>
      </c>
    </row>
    <row r="200" s="2" customFormat="1" ht="24.15" customHeight="1">
      <c r="A200" s="38"/>
      <c r="B200" s="39"/>
      <c r="C200" s="228" t="s">
        <v>246</v>
      </c>
      <c r="D200" s="228" t="s">
        <v>152</v>
      </c>
      <c r="E200" s="229" t="s">
        <v>322</v>
      </c>
      <c r="F200" s="230" t="s">
        <v>323</v>
      </c>
      <c r="G200" s="231" t="s">
        <v>165</v>
      </c>
      <c r="H200" s="232">
        <v>10.35</v>
      </c>
      <c r="I200" s="233"/>
      <c r="J200" s="234">
        <f>ROUND(I200*H200,2)</f>
        <v>0</v>
      </c>
      <c r="K200" s="230" t="s">
        <v>156</v>
      </c>
      <c r="L200" s="44"/>
      <c r="M200" s="235" t="s">
        <v>1</v>
      </c>
      <c r="N200" s="236" t="s">
        <v>42</v>
      </c>
      <c r="O200" s="91"/>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157</v>
      </c>
      <c r="AT200" s="239" t="s">
        <v>152</v>
      </c>
      <c r="AU200" s="239" t="s">
        <v>85</v>
      </c>
      <c r="AY200" s="17" t="s">
        <v>150</v>
      </c>
      <c r="BE200" s="240">
        <f>IF(N200="základní",J200,0)</f>
        <v>0</v>
      </c>
      <c r="BF200" s="240">
        <f>IF(N200="snížená",J200,0)</f>
        <v>0</v>
      </c>
      <c r="BG200" s="240">
        <f>IF(N200="zákl. přenesená",J200,0)</f>
        <v>0</v>
      </c>
      <c r="BH200" s="240">
        <f>IF(N200="sníž. přenesená",J200,0)</f>
        <v>0</v>
      </c>
      <c r="BI200" s="240">
        <f>IF(N200="nulová",J200,0)</f>
        <v>0</v>
      </c>
      <c r="BJ200" s="17" t="s">
        <v>21</v>
      </c>
      <c r="BK200" s="240">
        <f>ROUND(I200*H200,2)</f>
        <v>0</v>
      </c>
      <c r="BL200" s="17" t="s">
        <v>157</v>
      </c>
      <c r="BM200" s="239" t="s">
        <v>1028</v>
      </c>
    </row>
    <row r="201" s="2" customFormat="1">
      <c r="A201" s="38"/>
      <c r="B201" s="39"/>
      <c r="C201" s="40"/>
      <c r="D201" s="241" t="s">
        <v>159</v>
      </c>
      <c r="E201" s="40"/>
      <c r="F201" s="242" t="s">
        <v>325</v>
      </c>
      <c r="G201" s="40"/>
      <c r="H201" s="40"/>
      <c r="I201" s="243"/>
      <c r="J201" s="40"/>
      <c r="K201" s="40"/>
      <c r="L201" s="44"/>
      <c r="M201" s="244"/>
      <c r="N201" s="245"/>
      <c r="O201" s="91"/>
      <c r="P201" s="91"/>
      <c r="Q201" s="91"/>
      <c r="R201" s="91"/>
      <c r="S201" s="91"/>
      <c r="T201" s="92"/>
      <c r="U201" s="38"/>
      <c r="V201" s="38"/>
      <c r="W201" s="38"/>
      <c r="X201" s="38"/>
      <c r="Y201" s="38"/>
      <c r="Z201" s="38"/>
      <c r="AA201" s="38"/>
      <c r="AB201" s="38"/>
      <c r="AC201" s="38"/>
      <c r="AD201" s="38"/>
      <c r="AE201" s="38"/>
      <c r="AT201" s="17" t="s">
        <v>159</v>
      </c>
      <c r="AU201" s="17" t="s">
        <v>85</v>
      </c>
    </row>
    <row r="202" s="2" customFormat="1">
      <c r="A202" s="38"/>
      <c r="B202" s="39"/>
      <c r="C202" s="40"/>
      <c r="D202" s="241" t="s">
        <v>161</v>
      </c>
      <c r="E202" s="40"/>
      <c r="F202" s="246" t="s">
        <v>326</v>
      </c>
      <c r="G202" s="40"/>
      <c r="H202" s="40"/>
      <c r="I202" s="243"/>
      <c r="J202" s="40"/>
      <c r="K202" s="40"/>
      <c r="L202" s="44"/>
      <c r="M202" s="244"/>
      <c r="N202" s="245"/>
      <c r="O202" s="91"/>
      <c r="P202" s="91"/>
      <c r="Q202" s="91"/>
      <c r="R202" s="91"/>
      <c r="S202" s="91"/>
      <c r="T202" s="92"/>
      <c r="U202" s="38"/>
      <c r="V202" s="38"/>
      <c r="W202" s="38"/>
      <c r="X202" s="38"/>
      <c r="Y202" s="38"/>
      <c r="Z202" s="38"/>
      <c r="AA202" s="38"/>
      <c r="AB202" s="38"/>
      <c r="AC202" s="38"/>
      <c r="AD202" s="38"/>
      <c r="AE202" s="38"/>
      <c r="AT202" s="17" t="s">
        <v>161</v>
      </c>
      <c r="AU202" s="17" t="s">
        <v>85</v>
      </c>
    </row>
    <row r="203" s="14" customFormat="1">
      <c r="A203" s="14"/>
      <c r="B203" s="258"/>
      <c r="C203" s="259"/>
      <c r="D203" s="241" t="s">
        <v>169</v>
      </c>
      <c r="E203" s="260" t="s">
        <v>1</v>
      </c>
      <c r="F203" s="261" t="s">
        <v>327</v>
      </c>
      <c r="G203" s="259"/>
      <c r="H203" s="260" t="s">
        <v>1</v>
      </c>
      <c r="I203" s="262"/>
      <c r="J203" s="259"/>
      <c r="K203" s="259"/>
      <c r="L203" s="263"/>
      <c r="M203" s="264"/>
      <c r="N203" s="265"/>
      <c r="O203" s="265"/>
      <c r="P203" s="265"/>
      <c r="Q203" s="265"/>
      <c r="R203" s="265"/>
      <c r="S203" s="265"/>
      <c r="T203" s="266"/>
      <c r="U203" s="14"/>
      <c r="V203" s="14"/>
      <c r="W203" s="14"/>
      <c r="X203" s="14"/>
      <c r="Y203" s="14"/>
      <c r="Z203" s="14"/>
      <c r="AA203" s="14"/>
      <c r="AB203" s="14"/>
      <c r="AC203" s="14"/>
      <c r="AD203" s="14"/>
      <c r="AE203" s="14"/>
      <c r="AT203" s="267" t="s">
        <v>169</v>
      </c>
      <c r="AU203" s="267" t="s">
        <v>85</v>
      </c>
      <c r="AV203" s="14" t="s">
        <v>21</v>
      </c>
      <c r="AW203" s="14" t="s">
        <v>34</v>
      </c>
      <c r="AX203" s="14" t="s">
        <v>77</v>
      </c>
      <c r="AY203" s="267" t="s">
        <v>150</v>
      </c>
    </row>
    <row r="204" s="13" customFormat="1">
      <c r="A204" s="13"/>
      <c r="B204" s="247"/>
      <c r="C204" s="248"/>
      <c r="D204" s="241" t="s">
        <v>169</v>
      </c>
      <c r="E204" s="249" t="s">
        <v>1</v>
      </c>
      <c r="F204" s="250" t="s">
        <v>1029</v>
      </c>
      <c r="G204" s="248"/>
      <c r="H204" s="251">
        <v>10.35</v>
      </c>
      <c r="I204" s="252"/>
      <c r="J204" s="248"/>
      <c r="K204" s="248"/>
      <c r="L204" s="253"/>
      <c r="M204" s="254"/>
      <c r="N204" s="255"/>
      <c r="O204" s="255"/>
      <c r="P204" s="255"/>
      <c r="Q204" s="255"/>
      <c r="R204" s="255"/>
      <c r="S204" s="255"/>
      <c r="T204" s="256"/>
      <c r="U204" s="13"/>
      <c r="V204" s="13"/>
      <c r="W204" s="13"/>
      <c r="X204" s="13"/>
      <c r="Y204" s="13"/>
      <c r="Z204" s="13"/>
      <c r="AA204" s="13"/>
      <c r="AB204" s="13"/>
      <c r="AC204" s="13"/>
      <c r="AD204" s="13"/>
      <c r="AE204" s="13"/>
      <c r="AT204" s="257" t="s">
        <v>169</v>
      </c>
      <c r="AU204" s="257" t="s">
        <v>85</v>
      </c>
      <c r="AV204" s="13" t="s">
        <v>85</v>
      </c>
      <c r="AW204" s="13" t="s">
        <v>34</v>
      </c>
      <c r="AX204" s="13" t="s">
        <v>77</v>
      </c>
      <c r="AY204" s="257" t="s">
        <v>150</v>
      </c>
    </row>
    <row r="205" s="15" customFormat="1">
      <c r="A205" s="15"/>
      <c r="B205" s="268"/>
      <c r="C205" s="269"/>
      <c r="D205" s="241" t="s">
        <v>169</v>
      </c>
      <c r="E205" s="270" t="s">
        <v>1</v>
      </c>
      <c r="F205" s="271" t="s">
        <v>188</v>
      </c>
      <c r="G205" s="269"/>
      <c r="H205" s="272">
        <v>10.35</v>
      </c>
      <c r="I205" s="273"/>
      <c r="J205" s="269"/>
      <c r="K205" s="269"/>
      <c r="L205" s="274"/>
      <c r="M205" s="275"/>
      <c r="N205" s="276"/>
      <c r="O205" s="276"/>
      <c r="P205" s="276"/>
      <c r="Q205" s="276"/>
      <c r="R205" s="276"/>
      <c r="S205" s="276"/>
      <c r="T205" s="277"/>
      <c r="U205" s="15"/>
      <c r="V205" s="15"/>
      <c r="W205" s="15"/>
      <c r="X205" s="15"/>
      <c r="Y205" s="15"/>
      <c r="Z205" s="15"/>
      <c r="AA205" s="15"/>
      <c r="AB205" s="15"/>
      <c r="AC205" s="15"/>
      <c r="AD205" s="15"/>
      <c r="AE205" s="15"/>
      <c r="AT205" s="278" t="s">
        <v>169</v>
      </c>
      <c r="AU205" s="278" t="s">
        <v>85</v>
      </c>
      <c r="AV205" s="15" t="s">
        <v>157</v>
      </c>
      <c r="AW205" s="15" t="s">
        <v>34</v>
      </c>
      <c r="AX205" s="15" t="s">
        <v>21</v>
      </c>
      <c r="AY205" s="278" t="s">
        <v>150</v>
      </c>
    </row>
    <row r="206" s="2" customFormat="1" ht="24.15" customHeight="1">
      <c r="A206" s="38"/>
      <c r="B206" s="39"/>
      <c r="C206" s="228" t="s">
        <v>252</v>
      </c>
      <c r="D206" s="228" t="s">
        <v>152</v>
      </c>
      <c r="E206" s="229" t="s">
        <v>330</v>
      </c>
      <c r="F206" s="230" t="s">
        <v>331</v>
      </c>
      <c r="G206" s="231" t="s">
        <v>207</v>
      </c>
      <c r="H206" s="232">
        <v>0.81999999999999995</v>
      </c>
      <c r="I206" s="233"/>
      <c r="J206" s="234">
        <f>ROUND(I206*H206,2)</f>
        <v>0</v>
      </c>
      <c r="K206" s="230" t="s">
        <v>156</v>
      </c>
      <c r="L206" s="44"/>
      <c r="M206" s="235" t="s">
        <v>1</v>
      </c>
      <c r="N206" s="236" t="s">
        <v>42</v>
      </c>
      <c r="O206" s="91"/>
      <c r="P206" s="237">
        <f>O206*H206</f>
        <v>0</v>
      </c>
      <c r="Q206" s="237">
        <v>1.0597380000000001</v>
      </c>
      <c r="R206" s="237">
        <f>Q206*H206</f>
        <v>0.86898516000000003</v>
      </c>
      <c r="S206" s="237">
        <v>0</v>
      </c>
      <c r="T206" s="238">
        <f>S206*H206</f>
        <v>0</v>
      </c>
      <c r="U206" s="38"/>
      <c r="V206" s="38"/>
      <c r="W206" s="38"/>
      <c r="X206" s="38"/>
      <c r="Y206" s="38"/>
      <c r="Z206" s="38"/>
      <c r="AA206" s="38"/>
      <c r="AB206" s="38"/>
      <c r="AC206" s="38"/>
      <c r="AD206" s="38"/>
      <c r="AE206" s="38"/>
      <c r="AR206" s="239" t="s">
        <v>157</v>
      </c>
      <c r="AT206" s="239" t="s">
        <v>152</v>
      </c>
      <c r="AU206" s="239" t="s">
        <v>85</v>
      </c>
      <c r="AY206" s="17" t="s">
        <v>150</v>
      </c>
      <c r="BE206" s="240">
        <f>IF(N206="základní",J206,0)</f>
        <v>0</v>
      </c>
      <c r="BF206" s="240">
        <f>IF(N206="snížená",J206,0)</f>
        <v>0</v>
      </c>
      <c r="BG206" s="240">
        <f>IF(N206="zákl. přenesená",J206,0)</f>
        <v>0</v>
      </c>
      <c r="BH206" s="240">
        <f>IF(N206="sníž. přenesená",J206,0)</f>
        <v>0</v>
      </c>
      <c r="BI206" s="240">
        <f>IF(N206="nulová",J206,0)</f>
        <v>0</v>
      </c>
      <c r="BJ206" s="17" t="s">
        <v>21</v>
      </c>
      <c r="BK206" s="240">
        <f>ROUND(I206*H206,2)</f>
        <v>0</v>
      </c>
      <c r="BL206" s="17" t="s">
        <v>157</v>
      </c>
      <c r="BM206" s="239" t="s">
        <v>1030</v>
      </c>
    </row>
    <row r="207" s="2" customFormat="1">
      <c r="A207" s="38"/>
      <c r="B207" s="39"/>
      <c r="C207" s="40"/>
      <c r="D207" s="241" t="s">
        <v>159</v>
      </c>
      <c r="E207" s="40"/>
      <c r="F207" s="242" t="s">
        <v>333</v>
      </c>
      <c r="G207" s="40"/>
      <c r="H207" s="40"/>
      <c r="I207" s="243"/>
      <c r="J207" s="40"/>
      <c r="K207" s="40"/>
      <c r="L207" s="44"/>
      <c r="M207" s="244"/>
      <c r="N207" s="245"/>
      <c r="O207" s="91"/>
      <c r="P207" s="91"/>
      <c r="Q207" s="91"/>
      <c r="R207" s="91"/>
      <c r="S207" s="91"/>
      <c r="T207" s="92"/>
      <c r="U207" s="38"/>
      <c r="V207" s="38"/>
      <c r="W207" s="38"/>
      <c r="X207" s="38"/>
      <c r="Y207" s="38"/>
      <c r="Z207" s="38"/>
      <c r="AA207" s="38"/>
      <c r="AB207" s="38"/>
      <c r="AC207" s="38"/>
      <c r="AD207" s="38"/>
      <c r="AE207" s="38"/>
      <c r="AT207" s="17" t="s">
        <v>159</v>
      </c>
      <c r="AU207" s="17" t="s">
        <v>85</v>
      </c>
    </row>
    <row r="208" s="2" customFormat="1">
      <c r="A208" s="38"/>
      <c r="B208" s="39"/>
      <c r="C208" s="40"/>
      <c r="D208" s="241" t="s">
        <v>161</v>
      </c>
      <c r="E208" s="40"/>
      <c r="F208" s="246" t="s">
        <v>334</v>
      </c>
      <c r="G208" s="40"/>
      <c r="H208" s="40"/>
      <c r="I208" s="243"/>
      <c r="J208" s="40"/>
      <c r="K208" s="40"/>
      <c r="L208" s="44"/>
      <c r="M208" s="244"/>
      <c r="N208" s="245"/>
      <c r="O208" s="91"/>
      <c r="P208" s="91"/>
      <c r="Q208" s="91"/>
      <c r="R208" s="91"/>
      <c r="S208" s="91"/>
      <c r="T208" s="92"/>
      <c r="U208" s="38"/>
      <c r="V208" s="38"/>
      <c r="W208" s="38"/>
      <c r="X208" s="38"/>
      <c r="Y208" s="38"/>
      <c r="Z208" s="38"/>
      <c r="AA208" s="38"/>
      <c r="AB208" s="38"/>
      <c r="AC208" s="38"/>
      <c r="AD208" s="38"/>
      <c r="AE208" s="38"/>
      <c r="AT208" s="17" t="s">
        <v>161</v>
      </c>
      <c r="AU208" s="17" t="s">
        <v>85</v>
      </c>
    </row>
    <row r="209" s="14" customFormat="1">
      <c r="A209" s="14"/>
      <c r="B209" s="258"/>
      <c r="C209" s="259"/>
      <c r="D209" s="241" t="s">
        <v>169</v>
      </c>
      <c r="E209" s="260" t="s">
        <v>1</v>
      </c>
      <c r="F209" s="261" t="s">
        <v>335</v>
      </c>
      <c r="G209" s="259"/>
      <c r="H209" s="260" t="s">
        <v>1</v>
      </c>
      <c r="I209" s="262"/>
      <c r="J209" s="259"/>
      <c r="K209" s="259"/>
      <c r="L209" s="263"/>
      <c r="M209" s="264"/>
      <c r="N209" s="265"/>
      <c r="O209" s="265"/>
      <c r="P209" s="265"/>
      <c r="Q209" s="265"/>
      <c r="R209" s="265"/>
      <c r="S209" s="265"/>
      <c r="T209" s="266"/>
      <c r="U209" s="14"/>
      <c r="V209" s="14"/>
      <c r="W209" s="14"/>
      <c r="X209" s="14"/>
      <c r="Y209" s="14"/>
      <c r="Z209" s="14"/>
      <c r="AA209" s="14"/>
      <c r="AB209" s="14"/>
      <c r="AC209" s="14"/>
      <c r="AD209" s="14"/>
      <c r="AE209" s="14"/>
      <c r="AT209" s="267" t="s">
        <v>169</v>
      </c>
      <c r="AU209" s="267" t="s">
        <v>85</v>
      </c>
      <c r="AV209" s="14" t="s">
        <v>21</v>
      </c>
      <c r="AW209" s="14" t="s">
        <v>34</v>
      </c>
      <c r="AX209" s="14" t="s">
        <v>77</v>
      </c>
      <c r="AY209" s="267" t="s">
        <v>150</v>
      </c>
    </row>
    <row r="210" s="13" customFormat="1">
      <c r="A210" s="13"/>
      <c r="B210" s="247"/>
      <c r="C210" s="248"/>
      <c r="D210" s="241" t="s">
        <v>169</v>
      </c>
      <c r="E210" s="249" t="s">
        <v>1</v>
      </c>
      <c r="F210" s="250" t="s">
        <v>1031</v>
      </c>
      <c r="G210" s="248"/>
      <c r="H210" s="251">
        <v>0.81999999999999995</v>
      </c>
      <c r="I210" s="252"/>
      <c r="J210" s="248"/>
      <c r="K210" s="248"/>
      <c r="L210" s="253"/>
      <c r="M210" s="254"/>
      <c r="N210" s="255"/>
      <c r="O210" s="255"/>
      <c r="P210" s="255"/>
      <c r="Q210" s="255"/>
      <c r="R210" s="255"/>
      <c r="S210" s="255"/>
      <c r="T210" s="256"/>
      <c r="U210" s="13"/>
      <c r="V210" s="13"/>
      <c r="W210" s="13"/>
      <c r="X210" s="13"/>
      <c r="Y210" s="13"/>
      <c r="Z210" s="13"/>
      <c r="AA210" s="13"/>
      <c r="AB210" s="13"/>
      <c r="AC210" s="13"/>
      <c r="AD210" s="13"/>
      <c r="AE210" s="13"/>
      <c r="AT210" s="257" t="s">
        <v>169</v>
      </c>
      <c r="AU210" s="257" t="s">
        <v>85</v>
      </c>
      <c r="AV210" s="13" t="s">
        <v>85</v>
      </c>
      <c r="AW210" s="13" t="s">
        <v>34</v>
      </c>
      <c r="AX210" s="13" t="s">
        <v>77</v>
      </c>
      <c r="AY210" s="257" t="s">
        <v>150</v>
      </c>
    </row>
    <row r="211" s="15" customFormat="1">
      <c r="A211" s="15"/>
      <c r="B211" s="268"/>
      <c r="C211" s="269"/>
      <c r="D211" s="241" t="s">
        <v>169</v>
      </c>
      <c r="E211" s="270" t="s">
        <v>1</v>
      </c>
      <c r="F211" s="271" t="s">
        <v>188</v>
      </c>
      <c r="G211" s="269"/>
      <c r="H211" s="272">
        <v>0.81999999999999995</v>
      </c>
      <c r="I211" s="273"/>
      <c r="J211" s="269"/>
      <c r="K211" s="269"/>
      <c r="L211" s="274"/>
      <c r="M211" s="275"/>
      <c r="N211" s="276"/>
      <c r="O211" s="276"/>
      <c r="P211" s="276"/>
      <c r="Q211" s="276"/>
      <c r="R211" s="276"/>
      <c r="S211" s="276"/>
      <c r="T211" s="277"/>
      <c r="U211" s="15"/>
      <c r="V211" s="15"/>
      <c r="W211" s="15"/>
      <c r="X211" s="15"/>
      <c r="Y211" s="15"/>
      <c r="Z211" s="15"/>
      <c r="AA211" s="15"/>
      <c r="AB211" s="15"/>
      <c r="AC211" s="15"/>
      <c r="AD211" s="15"/>
      <c r="AE211" s="15"/>
      <c r="AT211" s="278" t="s">
        <v>169</v>
      </c>
      <c r="AU211" s="278" t="s">
        <v>85</v>
      </c>
      <c r="AV211" s="15" t="s">
        <v>157</v>
      </c>
      <c r="AW211" s="15" t="s">
        <v>34</v>
      </c>
      <c r="AX211" s="15" t="s">
        <v>21</v>
      </c>
      <c r="AY211" s="278" t="s">
        <v>150</v>
      </c>
    </row>
    <row r="212" s="2" customFormat="1" ht="24.15" customHeight="1">
      <c r="A212" s="38"/>
      <c r="B212" s="39"/>
      <c r="C212" s="228" t="s">
        <v>8</v>
      </c>
      <c r="D212" s="228" t="s">
        <v>152</v>
      </c>
      <c r="E212" s="229" t="s">
        <v>338</v>
      </c>
      <c r="F212" s="230" t="s">
        <v>339</v>
      </c>
      <c r="G212" s="231" t="s">
        <v>155</v>
      </c>
      <c r="H212" s="232">
        <v>2</v>
      </c>
      <c r="I212" s="233"/>
      <c r="J212" s="234">
        <f>ROUND(I212*H212,2)</f>
        <v>0</v>
      </c>
      <c r="K212" s="230" t="s">
        <v>156</v>
      </c>
      <c r="L212" s="44"/>
      <c r="M212" s="235" t="s">
        <v>1</v>
      </c>
      <c r="N212" s="236" t="s">
        <v>42</v>
      </c>
      <c r="O212" s="91"/>
      <c r="P212" s="237">
        <f>O212*H212</f>
        <v>0</v>
      </c>
      <c r="Q212" s="237">
        <v>1.031199</v>
      </c>
      <c r="R212" s="237">
        <f>Q212*H212</f>
        <v>2.062398</v>
      </c>
      <c r="S212" s="237">
        <v>0</v>
      </c>
      <c r="T212" s="238">
        <f>S212*H212</f>
        <v>0</v>
      </c>
      <c r="U212" s="38"/>
      <c r="V212" s="38"/>
      <c r="W212" s="38"/>
      <c r="X212" s="38"/>
      <c r="Y212" s="38"/>
      <c r="Z212" s="38"/>
      <c r="AA212" s="38"/>
      <c r="AB212" s="38"/>
      <c r="AC212" s="38"/>
      <c r="AD212" s="38"/>
      <c r="AE212" s="38"/>
      <c r="AR212" s="239" t="s">
        <v>157</v>
      </c>
      <c r="AT212" s="239" t="s">
        <v>152</v>
      </c>
      <c r="AU212" s="239" t="s">
        <v>85</v>
      </c>
      <c r="AY212" s="17" t="s">
        <v>150</v>
      </c>
      <c r="BE212" s="240">
        <f>IF(N212="základní",J212,0)</f>
        <v>0</v>
      </c>
      <c r="BF212" s="240">
        <f>IF(N212="snížená",J212,0)</f>
        <v>0</v>
      </c>
      <c r="BG212" s="240">
        <f>IF(N212="zákl. přenesená",J212,0)</f>
        <v>0</v>
      </c>
      <c r="BH212" s="240">
        <f>IF(N212="sníž. přenesená",J212,0)</f>
        <v>0</v>
      </c>
      <c r="BI212" s="240">
        <f>IF(N212="nulová",J212,0)</f>
        <v>0</v>
      </c>
      <c r="BJ212" s="17" t="s">
        <v>21</v>
      </c>
      <c r="BK212" s="240">
        <f>ROUND(I212*H212,2)</f>
        <v>0</v>
      </c>
      <c r="BL212" s="17" t="s">
        <v>157</v>
      </c>
      <c r="BM212" s="239" t="s">
        <v>1032</v>
      </c>
    </row>
    <row r="213" s="2" customFormat="1">
      <c r="A213" s="38"/>
      <c r="B213" s="39"/>
      <c r="C213" s="40"/>
      <c r="D213" s="241" t="s">
        <v>159</v>
      </c>
      <c r="E213" s="40"/>
      <c r="F213" s="242" t="s">
        <v>341</v>
      </c>
      <c r="G213" s="40"/>
      <c r="H213" s="40"/>
      <c r="I213" s="243"/>
      <c r="J213" s="40"/>
      <c r="K213" s="40"/>
      <c r="L213" s="44"/>
      <c r="M213" s="244"/>
      <c r="N213" s="245"/>
      <c r="O213" s="91"/>
      <c r="P213" s="91"/>
      <c r="Q213" s="91"/>
      <c r="R213" s="91"/>
      <c r="S213" s="91"/>
      <c r="T213" s="92"/>
      <c r="U213" s="38"/>
      <c r="V213" s="38"/>
      <c r="W213" s="38"/>
      <c r="X213" s="38"/>
      <c r="Y213" s="38"/>
      <c r="Z213" s="38"/>
      <c r="AA213" s="38"/>
      <c r="AB213" s="38"/>
      <c r="AC213" s="38"/>
      <c r="AD213" s="38"/>
      <c r="AE213" s="38"/>
      <c r="AT213" s="17" t="s">
        <v>159</v>
      </c>
      <c r="AU213" s="17" t="s">
        <v>85</v>
      </c>
    </row>
    <row r="214" s="2" customFormat="1">
      <c r="A214" s="38"/>
      <c r="B214" s="39"/>
      <c r="C214" s="40"/>
      <c r="D214" s="241" t="s">
        <v>161</v>
      </c>
      <c r="E214" s="40"/>
      <c r="F214" s="246" t="s">
        <v>342</v>
      </c>
      <c r="G214" s="40"/>
      <c r="H214" s="40"/>
      <c r="I214" s="243"/>
      <c r="J214" s="40"/>
      <c r="K214" s="40"/>
      <c r="L214" s="44"/>
      <c r="M214" s="244"/>
      <c r="N214" s="245"/>
      <c r="O214" s="91"/>
      <c r="P214" s="91"/>
      <c r="Q214" s="91"/>
      <c r="R214" s="91"/>
      <c r="S214" s="91"/>
      <c r="T214" s="92"/>
      <c r="U214" s="38"/>
      <c r="V214" s="38"/>
      <c r="W214" s="38"/>
      <c r="X214" s="38"/>
      <c r="Y214" s="38"/>
      <c r="Z214" s="38"/>
      <c r="AA214" s="38"/>
      <c r="AB214" s="38"/>
      <c r="AC214" s="38"/>
      <c r="AD214" s="38"/>
      <c r="AE214" s="38"/>
      <c r="AT214" s="17" t="s">
        <v>161</v>
      </c>
      <c r="AU214" s="17" t="s">
        <v>85</v>
      </c>
    </row>
    <row r="215" s="14" customFormat="1">
      <c r="A215" s="14"/>
      <c r="B215" s="258"/>
      <c r="C215" s="259"/>
      <c r="D215" s="241" t="s">
        <v>169</v>
      </c>
      <c r="E215" s="260" t="s">
        <v>1</v>
      </c>
      <c r="F215" s="261" t="s">
        <v>343</v>
      </c>
      <c r="G215" s="259"/>
      <c r="H215" s="260" t="s">
        <v>1</v>
      </c>
      <c r="I215" s="262"/>
      <c r="J215" s="259"/>
      <c r="K215" s="259"/>
      <c r="L215" s="263"/>
      <c r="M215" s="264"/>
      <c r="N215" s="265"/>
      <c r="O215" s="265"/>
      <c r="P215" s="265"/>
      <c r="Q215" s="265"/>
      <c r="R215" s="265"/>
      <c r="S215" s="265"/>
      <c r="T215" s="266"/>
      <c r="U215" s="14"/>
      <c r="V215" s="14"/>
      <c r="W215" s="14"/>
      <c r="X215" s="14"/>
      <c r="Y215" s="14"/>
      <c r="Z215" s="14"/>
      <c r="AA215" s="14"/>
      <c r="AB215" s="14"/>
      <c r="AC215" s="14"/>
      <c r="AD215" s="14"/>
      <c r="AE215" s="14"/>
      <c r="AT215" s="267" t="s">
        <v>169</v>
      </c>
      <c r="AU215" s="267" t="s">
        <v>85</v>
      </c>
      <c r="AV215" s="14" t="s">
        <v>21</v>
      </c>
      <c r="AW215" s="14" t="s">
        <v>34</v>
      </c>
      <c r="AX215" s="14" t="s">
        <v>77</v>
      </c>
      <c r="AY215" s="267" t="s">
        <v>150</v>
      </c>
    </row>
    <row r="216" s="13" customFormat="1">
      <c r="A216" s="13"/>
      <c r="B216" s="247"/>
      <c r="C216" s="248"/>
      <c r="D216" s="241" t="s">
        <v>169</v>
      </c>
      <c r="E216" s="249" t="s">
        <v>1</v>
      </c>
      <c r="F216" s="250" t="s">
        <v>344</v>
      </c>
      <c r="G216" s="248"/>
      <c r="H216" s="251">
        <v>2</v>
      </c>
      <c r="I216" s="252"/>
      <c r="J216" s="248"/>
      <c r="K216" s="248"/>
      <c r="L216" s="253"/>
      <c r="M216" s="254"/>
      <c r="N216" s="255"/>
      <c r="O216" s="255"/>
      <c r="P216" s="255"/>
      <c r="Q216" s="255"/>
      <c r="R216" s="255"/>
      <c r="S216" s="255"/>
      <c r="T216" s="256"/>
      <c r="U216" s="13"/>
      <c r="V216" s="13"/>
      <c r="W216" s="13"/>
      <c r="X216" s="13"/>
      <c r="Y216" s="13"/>
      <c r="Z216" s="13"/>
      <c r="AA216" s="13"/>
      <c r="AB216" s="13"/>
      <c r="AC216" s="13"/>
      <c r="AD216" s="13"/>
      <c r="AE216" s="13"/>
      <c r="AT216" s="257" t="s">
        <v>169</v>
      </c>
      <c r="AU216" s="257" t="s">
        <v>85</v>
      </c>
      <c r="AV216" s="13" t="s">
        <v>85</v>
      </c>
      <c r="AW216" s="13" t="s">
        <v>34</v>
      </c>
      <c r="AX216" s="13" t="s">
        <v>77</v>
      </c>
      <c r="AY216" s="257" t="s">
        <v>150</v>
      </c>
    </row>
    <row r="217" s="15" customFormat="1">
      <c r="A217" s="15"/>
      <c r="B217" s="268"/>
      <c r="C217" s="269"/>
      <c r="D217" s="241" t="s">
        <v>169</v>
      </c>
      <c r="E217" s="270" t="s">
        <v>1</v>
      </c>
      <c r="F217" s="271" t="s">
        <v>188</v>
      </c>
      <c r="G217" s="269"/>
      <c r="H217" s="272">
        <v>2</v>
      </c>
      <c r="I217" s="273"/>
      <c r="J217" s="269"/>
      <c r="K217" s="269"/>
      <c r="L217" s="274"/>
      <c r="M217" s="275"/>
      <c r="N217" s="276"/>
      <c r="O217" s="276"/>
      <c r="P217" s="276"/>
      <c r="Q217" s="276"/>
      <c r="R217" s="276"/>
      <c r="S217" s="276"/>
      <c r="T217" s="277"/>
      <c r="U217" s="15"/>
      <c r="V217" s="15"/>
      <c r="W217" s="15"/>
      <c r="X217" s="15"/>
      <c r="Y217" s="15"/>
      <c r="Z217" s="15"/>
      <c r="AA217" s="15"/>
      <c r="AB217" s="15"/>
      <c r="AC217" s="15"/>
      <c r="AD217" s="15"/>
      <c r="AE217" s="15"/>
      <c r="AT217" s="278" t="s">
        <v>169</v>
      </c>
      <c r="AU217" s="278" t="s">
        <v>85</v>
      </c>
      <c r="AV217" s="15" t="s">
        <v>157</v>
      </c>
      <c r="AW217" s="15" t="s">
        <v>34</v>
      </c>
      <c r="AX217" s="15" t="s">
        <v>21</v>
      </c>
      <c r="AY217" s="278" t="s">
        <v>150</v>
      </c>
    </row>
    <row r="218" s="12" customFormat="1" ht="22.8" customHeight="1">
      <c r="A218" s="12"/>
      <c r="B218" s="212"/>
      <c r="C218" s="213"/>
      <c r="D218" s="214" t="s">
        <v>76</v>
      </c>
      <c r="E218" s="226" t="s">
        <v>199</v>
      </c>
      <c r="F218" s="226" t="s">
        <v>345</v>
      </c>
      <c r="G218" s="213"/>
      <c r="H218" s="213"/>
      <c r="I218" s="216"/>
      <c r="J218" s="227">
        <f>BK218</f>
        <v>0</v>
      </c>
      <c r="K218" s="213"/>
      <c r="L218" s="218"/>
      <c r="M218" s="219"/>
      <c r="N218" s="220"/>
      <c r="O218" s="220"/>
      <c r="P218" s="221">
        <f>SUM(P219:P241)</f>
        <v>0</v>
      </c>
      <c r="Q218" s="220"/>
      <c r="R218" s="221">
        <f>SUM(R219:R241)</f>
        <v>2.9807884225999999</v>
      </c>
      <c r="S218" s="220"/>
      <c r="T218" s="222">
        <f>SUM(T219:T241)</f>
        <v>3.3133499999999998</v>
      </c>
      <c r="U218" s="12"/>
      <c r="V218" s="12"/>
      <c r="W218" s="12"/>
      <c r="X218" s="12"/>
      <c r="Y218" s="12"/>
      <c r="Z218" s="12"/>
      <c r="AA218" s="12"/>
      <c r="AB218" s="12"/>
      <c r="AC218" s="12"/>
      <c r="AD218" s="12"/>
      <c r="AE218" s="12"/>
      <c r="AR218" s="223" t="s">
        <v>21</v>
      </c>
      <c r="AT218" s="224" t="s">
        <v>76</v>
      </c>
      <c r="AU218" s="224" t="s">
        <v>21</v>
      </c>
      <c r="AY218" s="223" t="s">
        <v>150</v>
      </c>
      <c r="BK218" s="225">
        <f>SUM(BK219:BK241)</f>
        <v>0</v>
      </c>
    </row>
    <row r="219" s="2" customFormat="1" ht="24.15" customHeight="1">
      <c r="A219" s="38"/>
      <c r="B219" s="39"/>
      <c r="C219" s="228" t="s">
        <v>265</v>
      </c>
      <c r="D219" s="228" t="s">
        <v>152</v>
      </c>
      <c r="E219" s="229" t="s">
        <v>347</v>
      </c>
      <c r="F219" s="230" t="s">
        <v>348</v>
      </c>
      <c r="G219" s="231" t="s">
        <v>155</v>
      </c>
      <c r="H219" s="232">
        <v>15.904</v>
      </c>
      <c r="I219" s="233"/>
      <c r="J219" s="234">
        <f>ROUND(I219*H219,2)</f>
        <v>0</v>
      </c>
      <c r="K219" s="230" t="s">
        <v>156</v>
      </c>
      <c r="L219" s="44"/>
      <c r="M219" s="235" t="s">
        <v>1</v>
      </c>
      <c r="N219" s="236" t="s">
        <v>42</v>
      </c>
      <c r="O219" s="91"/>
      <c r="P219" s="237">
        <f>O219*H219</f>
        <v>0</v>
      </c>
      <c r="Q219" s="237">
        <v>0.065696699999999997</v>
      </c>
      <c r="R219" s="237">
        <f>Q219*H219</f>
        <v>1.0448403168</v>
      </c>
      <c r="S219" s="237">
        <v>0.074999999999999997</v>
      </c>
      <c r="T219" s="238">
        <f>S219*H219</f>
        <v>1.1927999999999999</v>
      </c>
      <c r="U219" s="38"/>
      <c r="V219" s="38"/>
      <c r="W219" s="38"/>
      <c r="X219" s="38"/>
      <c r="Y219" s="38"/>
      <c r="Z219" s="38"/>
      <c r="AA219" s="38"/>
      <c r="AB219" s="38"/>
      <c r="AC219" s="38"/>
      <c r="AD219" s="38"/>
      <c r="AE219" s="38"/>
      <c r="AR219" s="239" t="s">
        <v>157</v>
      </c>
      <c r="AT219" s="239" t="s">
        <v>152</v>
      </c>
      <c r="AU219" s="239" t="s">
        <v>85</v>
      </c>
      <c r="AY219" s="17" t="s">
        <v>150</v>
      </c>
      <c r="BE219" s="240">
        <f>IF(N219="základní",J219,0)</f>
        <v>0</v>
      </c>
      <c r="BF219" s="240">
        <f>IF(N219="snížená",J219,0)</f>
        <v>0</v>
      </c>
      <c r="BG219" s="240">
        <f>IF(N219="zákl. přenesená",J219,0)</f>
        <v>0</v>
      </c>
      <c r="BH219" s="240">
        <f>IF(N219="sníž. přenesená",J219,0)</f>
        <v>0</v>
      </c>
      <c r="BI219" s="240">
        <f>IF(N219="nulová",J219,0)</f>
        <v>0</v>
      </c>
      <c r="BJ219" s="17" t="s">
        <v>21</v>
      </c>
      <c r="BK219" s="240">
        <f>ROUND(I219*H219,2)</f>
        <v>0</v>
      </c>
      <c r="BL219" s="17" t="s">
        <v>157</v>
      </c>
      <c r="BM219" s="239" t="s">
        <v>1033</v>
      </c>
    </row>
    <row r="220" s="2" customFormat="1">
      <c r="A220" s="38"/>
      <c r="B220" s="39"/>
      <c r="C220" s="40"/>
      <c r="D220" s="241" t="s">
        <v>159</v>
      </c>
      <c r="E220" s="40"/>
      <c r="F220" s="242" t="s">
        <v>350</v>
      </c>
      <c r="G220" s="40"/>
      <c r="H220" s="40"/>
      <c r="I220" s="243"/>
      <c r="J220" s="40"/>
      <c r="K220" s="40"/>
      <c r="L220" s="44"/>
      <c r="M220" s="244"/>
      <c r="N220" s="245"/>
      <c r="O220" s="91"/>
      <c r="P220" s="91"/>
      <c r="Q220" s="91"/>
      <c r="R220" s="91"/>
      <c r="S220" s="91"/>
      <c r="T220" s="92"/>
      <c r="U220" s="38"/>
      <c r="V220" s="38"/>
      <c r="W220" s="38"/>
      <c r="X220" s="38"/>
      <c r="Y220" s="38"/>
      <c r="Z220" s="38"/>
      <c r="AA220" s="38"/>
      <c r="AB220" s="38"/>
      <c r="AC220" s="38"/>
      <c r="AD220" s="38"/>
      <c r="AE220" s="38"/>
      <c r="AT220" s="17" t="s">
        <v>159</v>
      </c>
      <c r="AU220" s="17" t="s">
        <v>85</v>
      </c>
    </row>
    <row r="221" s="2" customFormat="1">
      <c r="A221" s="38"/>
      <c r="B221" s="39"/>
      <c r="C221" s="40"/>
      <c r="D221" s="241" t="s">
        <v>161</v>
      </c>
      <c r="E221" s="40"/>
      <c r="F221" s="246" t="s">
        <v>351</v>
      </c>
      <c r="G221" s="40"/>
      <c r="H221" s="40"/>
      <c r="I221" s="243"/>
      <c r="J221" s="40"/>
      <c r="K221" s="40"/>
      <c r="L221" s="44"/>
      <c r="M221" s="244"/>
      <c r="N221" s="245"/>
      <c r="O221" s="91"/>
      <c r="P221" s="91"/>
      <c r="Q221" s="91"/>
      <c r="R221" s="91"/>
      <c r="S221" s="91"/>
      <c r="T221" s="92"/>
      <c r="U221" s="38"/>
      <c r="V221" s="38"/>
      <c r="W221" s="38"/>
      <c r="X221" s="38"/>
      <c r="Y221" s="38"/>
      <c r="Z221" s="38"/>
      <c r="AA221" s="38"/>
      <c r="AB221" s="38"/>
      <c r="AC221" s="38"/>
      <c r="AD221" s="38"/>
      <c r="AE221" s="38"/>
      <c r="AT221" s="17" t="s">
        <v>161</v>
      </c>
      <c r="AU221" s="17" t="s">
        <v>85</v>
      </c>
    </row>
    <row r="222" s="2" customFormat="1">
      <c r="A222" s="38"/>
      <c r="B222" s="39"/>
      <c r="C222" s="40"/>
      <c r="D222" s="241" t="s">
        <v>177</v>
      </c>
      <c r="E222" s="40"/>
      <c r="F222" s="246" t="s">
        <v>1034</v>
      </c>
      <c r="G222" s="40"/>
      <c r="H222" s="40"/>
      <c r="I222" s="243"/>
      <c r="J222" s="40"/>
      <c r="K222" s="40"/>
      <c r="L222" s="44"/>
      <c r="M222" s="244"/>
      <c r="N222" s="245"/>
      <c r="O222" s="91"/>
      <c r="P222" s="91"/>
      <c r="Q222" s="91"/>
      <c r="R222" s="91"/>
      <c r="S222" s="91"/>
      <c r="T222" s="92"/>
      <c r="U222" s="38"/>
      <c r="V222" s="38"/>
      <c r="W222" s="38"/>
      <c r="X222" s="38"/>
      <c r="Y222" s="38"/>
      <c r="Z222" s="38"/>
      <c r="AA222" s="38"/>
      <c r="AB222" s="38"/>
      <c r="AC222" s="38"/>
      <c r="AD222" s="38"/>
      <c r="AE222" s="38"/>
      <c r="AT222" s="17" t="s">
        <v>177</v>
      </c>
      <c r="AU222" s="17" t="s">
        <v>85</v>
      </c>
    </row>
    <row r="223" s="14" customFormat="1">
      <c r="A223" s="14"/>
      <c r="B223" s="258"/>
      <c r="C223" s="259"/>
      <c r="D223" s="241" t="s">
        <v>169</v>
      </c>
      <c r="E223" s="260" t="s">
        <v>1</v>
      </c>
      <c r="F223" s="261" t="s">
        <v>1035</v>
      </c>
      <c r="G223" s="259"/>
      <c r="H223" s="260" t="s">
        <v>1</v>
      </c>
      <c r="I223" s="262"/>
      <c r="J223" s="259"/>
      <c r="K223" s="259"/>
      <c r="L223" s="263"/>
      <c r="M223" s="264"/>
      <c r="N223" s="265"/>
      <c r="O223" s="265"/>
      <c r="P223" s="265"/>
      <c r="Q223" s="265"/>
      <c r="R223" s="265"/>
      <c r="S223" s="265"/>
      <c r="T223" s="266"/>
      <c r="U223" s="14"/>
      <c r="V223" s="14"/>
      <c r="W223" s="14"/>
      <c r="X223" s="14"/>
      <c r="Y223" s="14"/>
      <c r="Z223" s="14"/>
      <c r="AA223" s="14"/>
      <c r="AB223" s="14"/>
      <c r="AC223" s="14"/>
      <c r="AD223" s="14"/>
      <c r="AE223" s="14"/>
      <c r="AT223" s="267" t="s">
        <v>169</v>
      </c>
      <c r="AU223" s="267" t="s">
        <v>85</v>
      </c>
      <c r="AV223" s="14" t="s">
        <v>21</v>
      </c>
      <c r="AW223" s="14" t="s">
        <v>34</v>
      </c>
      <c r="AX223" s="14" t="s">
        <v>77</v>
      </c>
      <c r="AY223" s="267" t="s">
        <v>150</v>
      </c>
    </row>
    <row r="224" s="13" customFormat="1">
      <c r="A224" s="13"/>
      <c r="B224" s="247"/>
      <c r="C224" s="248"/>
      <c r="D224" s="241" t="s">
        <v>169</v>
      </c>
      <c r="E224" s="249" t="s">
        <v>1</v>
      </c>
      <c r="F224" s="250" t="s">
        <v>1036</v>
      </c>
      <c r="G224" s="248"/>
      <c r="H224" s="251">
        <v>13.44</v>
      </c>
      <c r="I224" s="252"/>
      <c r="J224" s="248"/>
      <c r="K224" s="248"/>
      <c r="L224" s="253"/>
      <c r="M224" s="254"/>
      <c r="N224" s="255"/>
      <c r="O224" s="255"/>
      <c r="P224" s="255"/>
      <c r="Q224" s="255"/>
      <c r="R224" s="255"/>
      <c r="S224" s="255"/>
      <c r="T224" s="256"/>
      <c r="U224" s="13"/>
      <c r="V224" s="13"/>
      <c r="W224" s="13"/>
      <c r="X224" s="13"/>
      <c r="Y224" s="13"/>
      <c r="Z224" s="13"/>
      <c r="AA224" s="13"/>
      <c r="AB224" s="13"/>
      <c r="AC224" s="13"/>
      <c r="AD224" s="13"/>
      <c r="AE224" s="13"/>
      <c r="AT224" s="257" t="s">
        <v>169</v>
      </c>
      <c r="AU224" s="257" t="s">
        <v>85</v>
      </c>
      <c r="AV224" s="13" t="s">
        <v>85</v>
      </c>
      <c r="AW224" s="13" t="s">
        <v>34</v>
      </c>
      <c r="AX224" s="13" t="s">
        <v>77</v>
      </c>
      <c r="AY224" s="257" t="s">
        <v>150</v>
      </c>
    </row>
    <row r="225" s="14" customFormat="1">
      <c r="A225" s="14"/>
      <c r="B225" s="258"/>
      <c r="C225" s="259"/>
      <c r="D225" s="241" t="s">
        <v>169</v>
      </c>
      <c r="E225" s="260" t="s">
        <v>1</v>
      </c>
      <c r="F225" s="261" t="s">
        <v>1037</v>
      </c>
      <c r="G225" s="259"/>
      <c r="H225" s="260" t="s">
        <v>1</v>
      </c>
      <c r="I225" s="262"/>
      <c r="J225" s="259"/>
      <c r="K225" s="259"/>
      <c r="L225" s="263"/>
      <c r="M225" s="264"/>
      <c r="N225" s="265"/>
      <c r="O225" s="265"/>
      <c r="P225" s="265"/>
      <c r="Q225" s="265"/>
      <c r="R225" s="265"/>
      <c r="S225" s="265"/>
      <c r="T225" s="266"/>
      <c r="U225" s="14"/>
      <c r="V225" s="14"/>
      <c r="W225" s="14"/>
      <c r="X225" s="14"/>
      <c r="Y225" s="14"/>
      <c r="Z225" s="14"/>
      <c r="AA225" s="14"/>
      <c r="AB225" s="14"/>
      <c r="AC225" s="14"/>
      <c r="AD225" s="14"/>
      <c r="AE225" s="14"/>
      <c r="AT225" s="267" t="s">
        <v>169</v>
      </c>
      <c r="AU225" s="267" t="s">
        <v>85</v>
      </c>
      <c r="AV225" s="14" t="s">
        <v>21</v>
      </c>
      <c r="AW225" s="14" t="s">
        <v>34</v>
      </c>
      <c r="AX225" s="14" t="s">
        <v>77</v>
      </c>
      <c r="AY225" s="267" t="s">
        <v>150</v>
      </c>
    </row>
    <row r="226" s="13" customFormat="1">
      <c r="A226" s="13"/>
      <c r="B226" s="247"/>
      <c r="C226" s="248"/>
      <c r="D226" s="241" t="s">
        <v>169</v>
      </c>
      <c r="E226" s="249" t="s">
        <v>1</v>
      </c>
      <c r="F226" s="250" t="s">
        <v>1038</v>
      </c>
      <c r="G226" s="248"/>
      <c r="H226" s="251">
        <v>2.464</v>
      </c>
      <c r="I226" s="252"/>
      <c r="J226" s="248"/>
      <c r="K226" s="248"/>
      <c r="L226" s="253"/>
      <c r="M226" s="254"/>
      <c r="N226" s="255"/>
      <c r="O226" s="255"/>
      <c r="P226" s="255"/>
      <c r="Q226" s="255"/>
      <c r="R226" s="255"/>
      <c r="S226" s="255"/>
      <c r="T226" s="256"/>
      <c r="U226" s="13"/>
      <c r="V226" s="13"/>
      <c r="W226" s="13"/>
      <c r="X226" s="13"/>
      <c r="Y226" s="13"/>
      <c r="Z226" s="13"/>
      <c r="AA226" s="13"/>
      <c r="AB226" s="13"/>
      <c r="AC226" s="13"/>
      <c r="AD226" s="13"/>
      <c r="AE226" s="13"/>
      <c r="AT226" s="257" t="s">
        <v>169</v>
      </c>
      <c r="AU226" s="257" t="s">
        <v>85</v>
      </c>
      <c r="AV226" s="13" t="s">
        <v>85</v>
      </c>
      <c r="AW226" s="13" t="s">
        <v>34</v>
      </c>
      <c r="AX226" s="13" t="s">
        <v>77</v>
      </c>
      <c r="AY226" s="257" t="s">
        <v>150</v>
      </c>
    </row>
    <row r="227" s="15" customFormat="1">
      <c r="A227" s="15"/>
      <c r="B227" s="268"/>
      <c r="C227" s="269"/>
      <c r="D227" s="241" t="s">
        <v>169</v>
      </c>
      <c r="E227" s="270" t="s">
        <v>1</v>
      </c>
      <c r="F227" s="271" t="s">
        <v>188</v>
      </c>
      <c r="G227" s="269"/>
      <c r="H227" s="272">
        <v>15.904</v>
      </c>
      <c r="I227" s="273"/>
      <c r="J227" s="269"/>
      <c r="K227" s="269"/>
      <c r="L227" s="274"/>
      <c r="M227" s="275"/>
      <c r="N227" s="276"/>
      <c r="O227" s="276"/>
      <c r="P227" s="276"/>
      <c r="Q227" s="276"/>
      <c r="R227" s="276"/>
      <c r="S227" s="276"/>
      <c r="T227" s="277"/>
      <c r="U227" s="15"/>
      <c r="V227" s="15"/>
      <c r="W227" s="15"/>
      <c r="X227" s="15"/>
      <c r="Y227" s="15"/>
      <c r="Z227" s="15"/>
      <c r="AA227" s="15"/>
      <c r="AB227" s="15"/>
      <c r="AC227" s="15"/>
      <c r="AD227" s="15"/>
      <c r="AE227" s="15"/>
      <c r="AT227" s="278" t="s">
        <v>169</v>
      </c>
      <c r="AU227" s="278" t="s">
        <v>85</v>
      </c>
      <c r="AV227" s="15" t="s">
        <v>157</v>
      </c>
      <c r="AW227" s="15" t="s">
        <v>34</v>
      </c>
      <c r="AX227" s="15" t="s">
        <v>21</v>
      </c>
      <c r="AY227" s="278" t="s">
        <v>150</v>
      </c>
    </row>
    <row r="228" s="2" customFormat="1" ht="24.15" customHeight="1">
      <c r="A228" s="38"/>
      <c r="B228" s="39"/>
      <c r="C228" s="228" t="s">
        <v>273</v>
      </c>
      <c r="D228" s="228" t="s">
        <v>152</v>
      </c>
      <c r="E228" s="229" t="s">
        <v>356</v>
      </c>
      <c r="F228" s="230" t="s">
        <v>357</v>
      </c>
      <c r="G228" s="231" t="s">
        <v>155</v>
      </c>
      <c r="H228" s="232">
        <v>28.274000000000001</v>
      </c>
      <c r="I228" s="233"/>
      <c r="J228" s="234">
        <f>ROUND(I228*H228,2)</f>
        <v>0</v>
      </c>
      <c r="K228" s="230" t="s">
        <v>156</v>
      </c>
      <c r="L228" s="44"/>
      <c r="M228" s="235" t="s">
        <v>1</v>
      </c>
      <c r="N228" s="236" t="s">
        <v>42</v>
      </c>
      <c r="O228" s="91"/>
      <c r="P228" s="237">
        <f>O228*H228</f>
        <v>0</v>
      </c>
      <c r="Q228" s="237">
        <v>0.066961699999999999</v>
      </c>
      <c r="R228" s="237">
        <f>Q228*H228</f>
        <v>1.8932751058000001</v>
      </c>
      <c r="S228" s="237">
        <v>0.074999999999999997</v>
      </c>
      <c r="T228" s="238">
        <f>S228*H228</f>
        <v>2.1205500000000002</v>
      </c>
      <c r="U228" s="38"/>
      <c r="V228" s="38"/>
      <c r="W228" s="38"/>
      <c r="X228" s="38"/>
      <c r="Y228" s="38"/>
      <c r="Z228" s="38"/>
      <c r="AA228" s="38"/>
      <c r="AB228" s="38"/>
      <c r="AC228" s="38"/>
      <c r="AD228" s="38"/>
      <c r="AE228" s="38"/>
      <c r="AR228" s="239" t="s">
        <v>157</v>
      </c>
      <c r="AT228" s="239" t="s">
        <v>152</v>
      </c>
      <c r="AU228" s="239" t="s">
        <v>85</v>
      </c>
      <c r="AY228" s="17" t="s">
        <v>150</v>
      </c>
      <c r="BE228" s="240">
        <f>IF(N228="základní",J228,0)</f>
        <v>0</v>
      </c>
      <c r="BF228" s="240">
        <f>IF(N228="snížená",J228,0)</f>
        <v>0</v>
      </c>
      <c r="BG228" s="240">
        <f>IF(N228="zákl. přenesená",J228,0)</f>
        <v>0</v>
      </c>
      <c r="BH228" s="240">
        <f>IF(N228="sníž. přenesená",J228,0)</f>
        <v>0</v>
      </c>
      <c r="BI228" s="240">
        <f>IF(N228="nulová",J228,0)</f>
        <v>0</v>
      </c>
      <c r="BJ228" s="17" t="s">
        <v>21</v>
      </c>
      <c r="BK228" s="240">
        <f>ROUND(I228*H228,2)</f>
        <v>0</v>
      </c>
      <c r="BL228" s="17" t="s">
        <v>157</v>
      </c>
      <c r="BM228" s="239" t="s">
        <v>1039</v>
      </c>
    </row>
    <row r="229" s="2" customFormat="1">
      <c r="A229" s="38"/>
      <c r="B229" s="39"/>
      <c r="C229" s="40"/>
      <c r="D229" s="241" t="s">
        <v>159</v>
      </c>
      <c r="E229" s="40"/>
      <c r="F229" s="242" t="s">
        <v>359</v>
      </c>
      <c r="G229" s="40"/>
      <c r="H229" s="40"/>
      <c r="I229" s="243"/>
      <c r="J229" s="40"/>
      <c r="K229" s="40"/>
      <c r="L229" s="44"/>
      <c r="M229" s="244"/>
      <c r="N229" s="245"/>
      <c r="O229" s="91"/>
      <c r="P229" s="91"/>
      <c r="Q229" s="91"/>
      <c r="R229" s="91"/>
      <c r="S229" s="91"/>
      <c r="T229" s="92"/>
      <c r="U229" s="38"/>
      <c r="V229" s="38"/>
      <c r="W229" s="38"/>
      <c r="X229" s="38"/>
      <c r="Y229" s="38"/>
      <c r="Z229" s="38"/>
      <c r="AA229" s="38"/>
      <c r="AB229" s="38"/>
      <c r="AC229" s="38"/>
      <c r="AD229" s="38"/>
      <c r="AE229" s="38"/>
      <c r="AT229" s="17" t="s">
        <v>159</v>
      </c>
      <c r="AU229" s="17" t="s">
        <v>85</v>
      </c>
    </row>
    <row r="230" s="2" customFormat="1">
      <c r="A230" s="38"/>
      <c r="B230" s="39"/>
      <c r="C230" s="40"/>
      <c r="D230" s="241" t="s">
        <v>161</v>
      </c>
      <c r="E230" s="40"/>
      <c r="F230" s="246" t="s">
        <v>351</v>
      </c>
      <c r="G230" s="40"/>
      <c r="H230" s="40"/>
      <c r="I230" s="243"/>
      <c r="J230" s="40"/>
      <c r="K230" s="40"/>
      <c r="L230" s="44"/>
      <c r="M230" s="244"/>
      <c r="N230" s="245"/>
      <c r="O230" s="91"/>
      <c r="P230" s="91"/>
      <c r="Q230" s="91"/>
      <c r="R230" s="91"/>
      <c r="S230" s="91"/>
      <c r="T230" s="92"/>
      <c r="U230" s="38"/>
      <c r="V230" s="38"/>
      <c r="W230" s="38"/>
      <c r="X230" s="38"/>
      <c r="Y230" s="38"/>
      <c r="Z230" s="38"/>
      <c r="AA230" s="38"/>
      <c r="AB230" s="38"/>
      <c r="AC230" s="38"/>
      <c r="AD230" s="38"/>
      <c r="AE230" s="38"/>
      <c r="AT230" s="17" t="s">
        <v>161</v>
      </c>
      <c r="AU230" s="17" t="s">
        <v>85</v>
      </c>
    </row>
    <row r="231" s="2" customFormat="1">
      <c r="A231" s="38"/>
      <c r="B231" s="39"/>
      <c r="C231" s="40"/>
      <c r="D231" s="241" t="s">
        <v>177</v>
      </c>
      <c r="E231" s="40"/>
      <c r="F231" s="246" t="s">
        <v>1040</v>
      </c>
      <c r="G231" s="40"/>
      <c r="H231" s="40"/>
      <c r="I231" s="243"/>
      <c r="J231" s="40"/>
      <c r="K231" s="40"/>
      <c r="L231" s="44"/>
      <c r="M231" s="244"/>
      <c r="N231" s="245"/>
      <c r="O231" s="91"/>
      <c r="P231" s="91"/>
      <c r="Q231" s="91"/>
      <c r="R231" s="91"/>
      <c r="S231" s="91"/>
      <c r="T231" s="92"/>
      <c r="U231" s="38"/>
      <c r="V231" s="38"/>
      <c r="W231" s="38"/>
      <c r="X231" s="38"/>
      <c r="Y231" s="38"/>
      <c r="Z231" s="38"/>
      <c r="AA231" s="38"/>
      <c r="AB231" s="38"/>
      <c r="AC231" s="38"/>
      <c r="AD231" s="38"/>
      <c r="AE231" s="38"/>
      <c r="AT231" s="17" t="s">
        <v>177</v>
      </c>
      <c r="AU231" s="17" t="s">
        <v>85</v>
      </c>
    </row>
    <row r="232" s="14" customFormat="1">
      <c r="A232" s="14"/>
      <c r="B232" s="258"/>
      <c r="C232" s="259"/>
      <c r="D232" s="241" t="s">
        <v>169</v>
      </c>
      <c r="E232" s="260" t="s">
        <v>1</v>
      </c>
      <c r="F232" s="261" t="s">
        <v>360</v>
      </c>
      <c r="G232" s="259"/>
      <c r="H232" s="260" t="s">
        <v>1</v>
      </c>
      <c r="I232" s="262"/>
      <c r="J232" s="259"/>
      <c r="K232" s="259"/>
      <c r="L232" s="263"/>
      <c r="M232" s="264"/>
      <c r="N232" s="265"/>
      <c r="O232" s="265"/>
      <c r="P232" s="265"/>
      <c r="Q232" s="265"/>
      <c r="R232" s="265"/>
      <c r="S232" s="265"/>
      <c r="T232" s="266"/>
      <c r="U232" s="14"/>
      <c r="V232" s="14"/>
      <c r="W232" s="14"/>
      <c r="X232" s="14"/>
      <c r="Y232" s="14"/>
      <c r="Z232" s="14"/>
      <c r="AA232" s="14"/>
      <c r="AB232" s="14"/>
      <c r="AC232" s="14"/>
      <c r="AD232" s="14"/>
      <c r="AE232" s="14"/>
      <c r="AT232" s="267" t="s">
        <v>169</v>
      </c>
      <c r="AU232" s="267" t="s">
        <v>85</v>
      </c>
      <c r="AV232" s="14" t="s">
        <v>21</v>
      </c>
      <c r="AW232" s="14" t="s">
        <v>34</v>
      </c>
      <c r="AX232" s="14" t="s">
        <v>77</v>
      </c>
      <c r="AY232" s="267" t="s">
        <v>150</v>
      </c>
    </row>
    <row r="233" s="13" customFormat="1">
      <c r="A233" s="13"/>
      <c r="B233" s="247"/>
      <c r="C233" s="248"/>
      <c r="D233" s="241" t="s">
        <v>169</v>
      </c>
      <c r="E233" s="249" t="s">
        <v>1</v>
      </c>
      <c r="F233" s="250" t="s">
        <v>1041</v>
      </c>
      <c r="G233" s="248"/>
      <c r="H233" s="251">
        <v>21.167999999999999</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169</v>
      </c>
      <c r="AU233" s="257" t="s">
        <v>85</v>
      </c>
      <c r="AV233" s="13" t="s">
        <v>85</v>
      </c>
      <c r="AW233" s="13" t="s">
        <v>34</v>
      </c>
      <c r="AX233" s="13" t="s">
        <v>77</v>
      </c>
      <c r="AY233" s="257" t="s">
        <v>150</v>
      </c>
    </row>
    <row r="234" s="14" customFormat="1">
      <c r="A234" s="14"/>
      <c r="B234" s="258"/>
      <c r="C234" s="259"/>
      <c r="D234" s="241" t="s">
        <v>169</v>
      </c>
      <c r="E234" s="260" t="s">
        <v>1</v>
      </c>
      <c r="F234" s="261" t="s">
        <v>362</v>
      </c>
      <c r="G234" s="259"/>
      <c r="H234" s="260" t="s">
        <v>1</v>
      </c>
      <c r="I234" s="262"/>
      <c r="J234" s="259"/>
      <c r="K234" s="259"/>
      <c r="L234" s="263"/>
      <c r="M234" s="264"/>
      <c r="N234" s="265"/>
      <c r="O234" s="265"/>
      <c r="P234" s="265"/>
      <c r="Q234" s="265"/>
      <c r="R234" s="265"/>
      <c r="S234" s="265"/>
      <c r="T234" s="266"/>
      <c r="U234" s="14"/>
      <c r="V234" s="14"/>
      <c r="W234" s="14"/>
      <c r="X234" s="14"/>
      <c r="Y234" s="14"/>
      <c r="Z234" s="14"/>
      <c r="AA234" s="14"/>
      <c r="AB234" s="14"/>
      <c r="AC234" s="14"/>
      <c r="AD234" s="14"/>
      <c r="AE234" s="14"/>
      <c r="AT234" s="267" t="s">
        <v>169</v>
      </c>
      <c r="AU234" s="267" t="s">
        <v>85</v>
      </c>
      <c r="AV234" s="14" t="s">
        <v>21</v>
      </c>
      <c r="AW234" s="14" t="s">
        <v>34</v>
      </c>
      <c r="AX234" s="14" t="s">
        <v>77</v>
      </c>
      <c r="AY234" s="267" t="s">
        <v>150</v>
      </c>
    </row>
    <row r="235" s="13" customFormat="1">
      <c r="A235" s="13"/>
      <c r="B235" s="247"/>
      <c r="C235" s="248"/>
      <c r="D235" s="241" t="s">
        <v>169</v>
      </c>
      <c r="E235" s="249" t="s">
        <v>1</v>
      </c>
      <c r="F235" s="250" t="s">
        <v>1042</v>
      </c>
      <c r="G235" s="248"/>
      <c r="H235" s="251">
        <v>5.2359999999999998</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169</v>
      </c>
      <c r="AU235" s="257" t="s">
        <v>85</v>
      </c>
      <c r="AV235" s="13" t="s">
        <v>85</v>
      </c>
      <c r="AW235" s="13" t="s">
        <v>34</v>
      </c>
      <c r="AX235" s="13" t="s">
        <v>77</v>
      </c>
      <c r="AY235" s="257" t="s">
        <v>150</v>
      </c>
    </row>
    <row r="236" s="14" customFormat="1">
      <c r="A236" s="14"/>
      <c r="B236" s="258"/>
      <c r="C236" s="259"/>
      <c r="D236" s="241" t="s">
        <v>169</v>
      </c>
      <c r="E236" s="260" t="s">
        <v>1</v>
      </c>
      <c r="F236" s="261" t="s">
        <v>364</v>
      </c>
      <c r="G236" s="259"/>
      <c r="H236" s="260" t="s">
        <v>1</v>
      </c>
      <c r="I236" s="262"/>
      <c r="J236" s="259"/>
      <c r="K236" s="259"/>
      <c r="L236" s="263"/>
      <c r="M236" s="264"/>
      <c r="N236" s="265"/>
      <c r="O236" s="265"/>
      <c r="P236" s="265"/>
      <c r="Q236" s="265"/>
      <c r="R236" s="265"/>
      <c r="S236" s="265"/>
      <c r="T236" s="266"/>
      <c r="U236" s="14"/>
      <c r="V236" s="14"/>
      <c r="W236" s="14"/>
      <c r="X236" s="14"/>
      <c r="Y236" s="14"/>
      <c r="Z236" s="14"/>
      <c r="AA236" s="14"/>
      <c r="AB236" s="14"/>
      <c r="AC236" s="14"/>
      <c r="AD236" s="14"/>
      <c r="AE236" s="14"/>
      <c r="AT236" s="267" t="s">
        <v>169</v>
      </c>
      <c r="AU236" s="267" t="s">
        <v>85</v>
      </c>
      <c r="AV236" s="14" t="s">
        <v>21</v>
      </c>
      <c r="AW236" s="14" t="s">
        <v>34</v>
      </c>
      <c r="AX236" s="14" t="s">
        <v>77</v>
      </c>
      <c r="AY236" s="267" t="s">
        <v>150</v>
      </c>
    </row>
    <row r="237" s="13" customFormat="1">
      <c r="A237" s="13"/>
      <c r="B237" s="247"/>
      <c r="C237" s="248"/>
      <c r="D237" s="241" t="s">
        <v>169</v>
      </c>
      <c r="E237" s="249" t="s">
        <v>1</v>
      </c>
      <c r="F237" s="250" t="s">
        <v>1043</v>
      </c>
      <c r="G237" s="248"/>
      <c r="H237" s="251">
        <v>1.8700000000000001</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169</v>
      </c>
      <c r="AU237" s="257" t="s">
        <v>85</v>
      </c>
      <c r="AV237" s="13" t="s">
        <v>85</v>
      </c>
      <c r="AW237" s="13" t="s">
        <v>34</v>
      </c>
      <c r="AX237" s="13" t="s">
        <v>77</v>
      </c>
      <c r="AY237" s="257" t="s">
        <v>150</v>
      </c>
    </row>
    <row r="238" s="15" customFormat="1">
      <c r="A238" s="15"/>
      <c r="B238" s="268"/>
      <c r="C238" s="269"/>
      <c r="D238" s="241" t="s">
        <v>169</v>
      </c>
      <c r="E238" s="270" t="s">
        <v>1</v>
      </c>
      <c r="F238" s="271" t="s">
        <v>188</v>
      </c>
      <c r="G238" s="269"/>
      <c r="H238" s="272">
        <v>28.274000000000001</v>
      </c>
      <c r="I238" s="273"/>
      <c r="J238" s="269"/>
      <c r="K238" s="269"/>
      <c r="L238" s="274"/>
      <c r="M238" s="275"/>
      <c r="N238" s="276"/>
      <c r="O238" s="276"/>
      <c r="P238" s="276"/>
      <c r="Q238" s="276"/>
      <c r="R238" s="276"/>
      <c r="S238" s="276"/>
      <c r="T238" s="277"/>
      <c r="U238" s="15"/>
      <c r="V238" s="15"/>
      <c r="W238" s="15"/>
      <c r="X238" s="15"/>
      <c r="Y238" s="15"/>
      <c r="Z238" s="15"/>
      <c r="AA238" s="15"/>
      <c r="AB238" s="15"/>
      <c r="AC238" s="15"/>
      <c r="AD238" s="15"/>
      <c r="AE238" s="15"/>
      <c r="AT238" s="278" t="s">
        <v>169</v>
      </c>
      <c r="AU238" s="278" t="s">
        <v>85</v>
      </c>
      <c r="AV238" s="15" t="s">
        <v>157</v>
      </c>
      <c r="AW238" s="15" t="s">
        <v>34</v>
      </c>
      <c r="AX238" s="15" t="s">
        <v>21</v>
      </c>
      <c r="AY238" s="278" t="s">
        <v>150</v>
      </c>
    </row>
    <row r="239" s="2" customFormat="1" ht="14.4" customHeight="1">
      <c r="A239" s="38"/>
      <c r="B239" s="39"/>
      <c r="C239" s="279" t="s">
        <v>282</v>
      </c>
      <c r="D239" s="279" t="s">
        <v>240</v>
      </c>
      <c r="E239" s="280" t="s">
        <v>367</v>
      </c>
      <c r="F239" s="281" t="s">
        <v>368</v>
      </c>
      <c r="G239" s="282" t="s">
        <v>369</v>
      </c>
      <c r="H239" s="283">
        <v>42.673000000000002</v>
      </c>
      <c r="I239" s="284"/>
      <c r="J239" s="285">
        <f>ROUND(I239*H239,2)</f>
        <v>0</v>
      </c>
      <c r="K239" s="281" t="s">
        <v>156</v>
      </c>
      <c r="L239" s="286"/>
      <c r="M239" s="287" t="s">
        <v>1</v>
      </c>
      <c r="N239" s="288" t="s">
        <v>42</v>
      </c>
      <c r="O239" s="91"/>
      <c r="P239" s="237">
        <f>O239*H239</f>
        <v>0</v>
      </c>
      <c r="Q239" s="237">
        <v>0.001</v>
      </c>
      <c r="R239" s="237">
        <f>Q239*H239</f>
        <v>0.042673000000000003</v>
      </c>
      <c r="S239" s="237">
        <v>0</v>
      </c>
      <c r="T239" s="238">
        <f>S239*H239</f>
        <v>0</v>
      </c>
      <c r="U239" s="38"/>
      <c r="V239" s="38"/>
      <c r="W239" s="38"/>
      <c r="X239" s="38"/>
      <c r="Y239" s="38"/>
      <c r="Z239" s="38"/>
      <c r="AA239" s="38"/>
      <c r="AB239" s="38"/>
      <c r="AC239" s="38"/>
      <c r="AD239" s="38"/>
      <c r="AE239" s="38"/>
      <c r="AR239" s="239" t="s">
        <v>212</v>
      </c>
      <c r="AT239" s="239" t="s">
        <v>240</v>
      </c>
      <c r="AU239" s="239" t="s">
        <v>85</v>
      </c>
      <c r="AY239" s="17" t="s">
        <v>150</v>
      </c>
      <c r="BE239" s="240">
        <f>IF(N239="základní",J239,0)</f>
        <v>0</v>
      </c>
      <c r="BF239" s="240">
        <f>IF(N239="snížená",J239,0)</f>
        <v>0</v>
      </c>
      <c r="BG239" s="240">
        <f>IF(N239="zákl. přenesená",J239,0)</f>
        <v>0</v>
      </c>
      <c r="BH239" s="240">
        <f>IF(N239="sníž. přenesená",J239,0)</f>
        <v>0</v>
      </c>
      <c r="BI239" s="240">
        <f>IF(N239="nulová",J239,0)</f>
        <v>0</v>
      </c>
      <c r="BJ239" s="17" t="s">
        <v>21</v>
      </c>
      <c r="BK239" s="240">
        <f>ROUND(I239*H239,2)</f>
        <v>0</v>
      </c>
      <c r="BL239" s="17" t="s">
        <v>157</v>
      </c>
      <c r="BM239" s="239" t="s">
        <v>1044</v>
      </c>
    </row>
    <row r="240" s="2" customFormat="1">
      <c r="A240" s="38"/>
      <c r="B240" s="39"/>
      <c r="C240" s="40"/>
      <c r="D240" s="241" t="s">
        <v>159</v>
      </c>
      <c r="E240" s="40"/>
      <c r="F240" s="242" t="s">
        <v>368</v>
      </c>
      <c r="G240" s="40"/>
      <c r="H240" s="40"/>
      <c r="I240" s="243"/>
      <c r="J240" s="40"/>
      <c r="K240" s="40"/>
      <c r="L240" s="44"/>
      <c r="M240" s="244"/>
      <c r="N240" s="245"/>
      <c r="O240" s="91"/>
      <c r="P240" s="91"/>
      <c r="Q240" s="91"/>
      <c r="R240" s="91"/>
      <c r="S240" s="91"/>
      <c r="T240" s="92"/>
      <c r="U240" s="38"/>
      <c r="V240" s="38"/>
      <c r="W240" s="38"/>
      <c r="X240" s="38"/>
      <c r="Y240" s="38"/>
      <c r="Z240" s="38"/>
      <c r="AA240" s="38"/>
      <c r="AB240" s="38"/>
      <c r="AC240" s="38"/>
      <c r="AD240" s="38"/>
      <c r="AE240" s="38"/>
      <c r="AT240" s="17" t="s">
        <v>159</v>
      </c>
      <c r="AU240" s="17" t="s">
        <v>85</v>
      </c>
    </row>
    <row r="241" s="13" customFormat="1">
      <c r="A241" s="13"/>
      <c r="B241" s="247"/>
      <c r="C241" s="248"/>
      <c r="D241" s="241" t="s">
        <v>169</v>
      </c>
      <c r="E241" s="249" t="s">
        <v>1</v>
      </c>
      <c r="F241" s="250" t="s">
        <v>1045</v>
      </c>
      <c r="G241" s="248"/>
      <c r="H241" s="251">
        <v>42.673000000000002</v>
      </c>
      <c r="I241" s="252"/>
      <c r="J241" s="248"/>
      <c r="K241" s="248"/>
      <c r="L241" s="253"/>
      <c r="M241" s="254"/>
      <c r="N241" s="255"/>
      <c r="O241" s="255"/>
      <c r="P241" s="255"/>
      <c r="Q241" s="255"/>
      <c r="R241" s="255"/>
      <c r="S241" s="255"/>
      <c r="T241" s="256"/>
      <c r="U241" s="13"/>
      <c r="V241" s="13"/>
      <c r="W241" s="13"/>
      <c r="X241" s="13"/>
      <c r="Y241" s="13"/>
      <c r="Z241" s="13"/>
      <c r="AA241" s="13"/>
      <c r="AB241" s="13"/>
      <c r="AC241" s="13"/>
      <c r="AD241" s="13"/>
      <c r="AE241" s="13"/>
      <c r="AT241" s="257" t="s">
        <v>169</v>
      </c>
      <c r="AU241" s="257" t="s">
        <v>85</v>
      </c>
      <c r="AV241" s="13" t="s">
        <v>85</v>
      </c>
      <c r="AW241" s="13" t="s">
        <v>34</v>
      </c>
      <c r="AX241" s="13" t="s">
        <v>21</v>
      </c>
      <c r="AY241" s="257" t="s">
        <v>150</v>
      </c>
    </row>
    <row r="242" s="12" customFormat="1" ht="22.8" customHeight="1">
      <c r="A242" s="12"/>
      <c r="B242" s="212"/>
      <c r="C242" s="213"/>
      <c r="D242" s="214" t="s">
        <v>76</v>
      </c>
      <c r="E242" s="226" t="s">
        <v>219</v>
      </c>
      <c r="F242" s="226" t="s">
        <v>372</v>
      </c>
      <c r="G242" s="213"/>
      <c r="H242" s="213"/>
      <c r="I242" s="216"/>
      <c r="J242" s="227">
        <f>BK242</f>
        <v>0</v>
      </c>
      <c r="K242" s="213"/>
      <c r="L242" s="218"/>
      <c r="M242" s="219"/>
      <c r="N242" s="220"/>
      <c r="O242" s="220"/>
      <c r="P242" s="221">
        <f>SUM(P243:P430)</f>
        <v>0</v>
      </c>
      <c r="Q242" s="220"/>
      <c r="R242" s="221">
        <f>SUM(R243:R430)</f>
        <v>8.5663950719999988</v>
      </c>
      <c r="S242" s="220"/>
      <c r="T242" s="222">
        <f>SUM(T243:T430)</f>
        <v>16.227800000000002</v>
      </c>
      <c r="U242" s="12"/>
      <c r="V242" s="12"/>
      <c r="W242" s="12"/>
      <c r="X242" s="12"/>
      <c r="Y242" s="12"/>
      <c r="Z242" s="12"/>
      <c r="AA242" s="12"/>
      <c r="AB242" s="12"/>
      <c r="AC242" s="12"/>
      <c r="AD242" s="12"/>
      <c r="AE242" s="12"/>
      <c r="AR242" s="223" t="s">
        <v>21</v>
      </c>
      <c r="AT242" s="224" t="s">
        <v>76</v>
      </c>
      <c r="AU242" s="224" t="s">
        <v>21</v>
      </c>
      <c r="AY242" s="223" t="s">
        <v>150</v>
      </c>
      <c r="BK242" s="225">
        <f>SUM(BK243:BK430)</f>
        <v>0</v>
      </c>
    </row>
    <row r="243" s="2" customFormat="1" ht="14.4" customHeight="1">
      <c r="A243" s="38"/>
      <c r="B243" s="39"/>
      <c r="C243" s="228" t="s">
        <v>287</v>
      </c>
      <c r="D243" s="228" t="s">
        <v>152</v>
      </c>
      <c r="E243" s="229" t="s">
        <v>374</v>
      </c>
      <c r="F243" s="230" t="s">
        <v>375</v>
      </c>
      <c r="G243" s="231" t="s">
        <v>173</v>
      </c>
      <c r="H243" s="232">
        <v>29.399999999999999</v>
      </c>
      <c r="I243" s="233"/>
      <c r="J243" s="234">
        <f>ROUND(I243*H243,2)</f>
        <v>0</v>
      </c>
      <c r="K243" s="230" t="s">
        <v>156</v>
      </c>
      <c r="L243" s="44"/>
      <c r="M243" s="235" t="s">
        <v>1</v>
      </c>
      <c r="N243" s="236" t="s">
        <v>42</v>
      </c>
      <c r="O243" s="91"/>
      <c r="P243" s="237">
        <f>O243*H243</f>
        <v>0</v>
      </c>
      <c r="Q243" s="237">
        <v>0.00117</v>
      </c>
      <c r="R243" s="237">
        <f>Q243*H243</f>
        <v>0.034397999999999998</v>
      </c>
      <c r="S243" s="237">
        <v>0</v>
      </c>
      <c r="T243" s="238">
        <f>S243*H243</f>
        <v>0</v>
      </c>
      <c r="U243" s="38"/>
      <c r="V243" s="38"/>
      <c r="W243" s="38"/>
      <c r="X243" s="38"/>
      <c r="Y243" s="38"/>
      <c r="Z243" s="38"/>
      <c r="AA243" s="38"/>
      <c r="AB243" s="38"/>
      <c r="AC243" s="38"/>
      <c r="AD243" s="38"/>
      <c r="AE243" s="38"/>
      <c r="AR243" s="239" t="s">
        <v>157</v>
      </c>
      <c r="AT243" s="239" t="s">
        <v>152</v>
      </c>
      <c r="AU243" s="239" t="s">
        <v>85</v>
      </c>
      <c r="AY243" s="17" t="s">
        <v>150</v>
      </c>
      <c r="BE243" s="240">
        <f>IF(N243="základní",J243,0)</f>
        <v>0</v>
      </c>
      <c r="BF243" s="240">
        <f>IF(N243="snížená",J243,0)</f>
        <v>0</v>
      </c>
      <c r="BG243" s="240">
        <f>IF(N243="zákl. přenesená",J243,0)</f>
        <v>0</v>
      </c>
      <c r="BH243" s="240">
        <f>IF(N243="sníž. přenesená",J243,0)</f>
        <v>0</v>
      </c>
      <c r="BI243" s="240">
        <f>IF(N243="nulová",J243,0)</f>
        <v>0</v>
      </c>
      <c r="BJ243" s="17" t="s">
        <v>21</v>
      </c>
      <c r="BK243" s="240">
        <f>ROUND(I243*H243,2)</f>
        <v>0</v>
      </c>
      <c r="BL243" s="17" t="s">
        <v>157</v>
      </c>
      <c r="BM243" s="239" t="s">
        <v>1046</v>
      </c>
    </row>
    <row r="244" s="2" customFormat="1">
      <c r="A244" s="38"/>
      <c r="B244" s="39"/>
      <c r="C244" s="40"/>
      <c r="D244" s="241" t="s">
        <v>159</v>
      </c>
      <c r="E244" s="40"/>
      <c r="F244" s="242" t="s">
        <v>377</v>
      </c>
      <c r="G244" s="40"/>
      <c r="H244" s="40"/>
      <c r="I244" s="243"/>
      <c r="J244" s="40"/>
      <c r="K244" s="40"/>
      <c r="L244" s="44"/>
      <c r="M244" s="244"/>
      <c r="N244" s="245"/>
      <c r="O244" s="91"/>
      <c r="P244" s="91"/>
      <c r="Q244" s="91"/>
      <c r="R244" s="91"/>
      <c r="S244" s="91"/>
      <c r="T244" s="92"/>
      <c r="U244" s="38"/>
      <c r="V244" s="38"/>
      <c r="W244" s="38"/>
      <c r="X244" s="38"/>
      <c r="Y244" s="38"/>
      <c r="Z244" s="38"/>
      <c r="AA244" s="38"/>
      <c r="AB244" s="38"/>
      <c r="AC244" s="38"/>
      <c r="AD244" s="38"/>
      <c r="AE244" s="38"/>
      <c r="AT244" s="17" t="s">
        <v>159</v>
      </c>
      <c r="AU244" s="17" t="s">
        <v>85</v>
      </c>
    </row>
    <row r="245" s="2" customFormat="1">
      <c r="A245" s="38"/>
      <c r="B245" s="39"/>
      <c r="C245" s="40"/>
      <c r="D245" s="241" t="s">
        <v>161</v>
      </c>
      <c r="E245" s="40"/>
      <c r="F245" s="246" t="s">
        <v>378</v>
      </c>
      <c r="G245" s="40"/>
      <c r="H245" s="40"/>
      <c r="I245" s="243"/>
      <c r="J245" s="40"/>
      <c r="K245" s="40"/>
      <c r="L245" s="44"/>
      <c r="M245" s="244"/>
      <c r="N245" s="245"/>
      <c r="O245" s="91"/>
      <c r="P245" s="91"/>
      <c r="Q245" s="91"/>
      <c r="R245" s="91"/>
      <c r="S245" s="91"/>
      <c r="T245" s="92"/>
      <c r="U245" s="38"/>
      <c r="V245" s="38"/>
      <c r="W245" s="38"/>
      <c r="X245" s="38"/>
      <c r="Y245" s="38"/>
      <c r="Z245" s="38"/>
      <c r="AA245" s="38"/>
      <c r="AB245" s="38"/>
      <c r="AC245" s="38"/>
      <c r="AD245" s="38"/>
      <c r="AE245" s="38"/>
      <c r="AT245" s="17" t="s">
        <v>161</v>
      </c>
      <c r="AU245" s="17" t="s">
        <v>85</v>
      </c>
    </row>
    <row r="246" s="2" customFormat="1">
      <c r="A246" s="38"/>
      <c r="B246" s="39"/>
      <c r="C246" s="40"/>
      <c r="D246" s="241" t="s">
        <v>177</v>
      </c>
      <c r="E246" s="40"/>
      <c r="F246" s="246" t="s">
        <v>1047</v>
      </c>
      <c r="G246" s="40"/>
      <c r="H246" s="40"/>
      <c r="I246" s="243"/>
      <c r="J246" s="40"/>
      <c r="K246" s="40"/>
      <c r="L246" s="44"/>
      <c r="M246" s="244"/>
      <c r="N246" s="245"/>
      <c r="O246" s="91"/>
      <c r="P246" s="91"/>
      <c r="Q246" s="91"/>
      <c r="R246" s="91"/>
      <c r="S246" s="91"/>
      <c r="T246" s="92"/>
      <c r="U246" s="38"/>
      <c r="V246" s="38"/>
      <c r="W246" s="38"/>
      <c r="X246" s="38"/>
      <c r="Y246" s="38"/>
      <c r="Z246" s="38"/>
      <c r="AA246" s="38"/>
      <c r="AB246" s="38"/>
      <c r="AC246" s="38"/>
      <c r="AD246" s="38"/>
      <c r="AE246" s="38"/>
      <c r="AT246" s="17" t="s">
        <v>177</v>
      </c>
      <c r="AU246" s="17" t="s">
        <v>85</v>
      </c>
    </row>
    <row r="247" s="14" customFormat="1">
      <c r="A247" s="14"/>
      <c r="B247" s="258"/>
      <c r="C247" s="259"/>
      <c r="D247" s="241" t="s">
        <v>169</v>
      </c>
      <c r="E247" s="260" t="s">
        <v>1</v>
      </c>
      <c r="F247" s="261" t="s">
        <v>1048</v>
      </c>
      <c r="G247" s="259"/>
      <c r="H247" s="260" t="s">
        <v>1</v>
      </c>
      <c r="I247" s="262"/>
      <c r="J247" s="259"/>
      <c r="K247" s="259"/>
      <c r="L247" s="263"/>
      <c r="M247" s="264"/>
      <c r="N247" s="265"/>
      <c r="O247" s="265"/>
      <c r="P247" s="265"/>
      <c r="Q247" s="265"/>
      <c r="R247" s="265"/>
      <c r="S247" s="265"/>
      <c r="T247" s="266"/>
      <c r="U247" s="14"/>
      <c r="V247" s="14"/>
      <c r="W247" s="14"/>
      <c r="X247" s="14"/>
      <c r="Y247" s="14"/>
      <c r="Z247" s="14"/>
      <c r="AA247" s="14"/>
      <c r="AB247" s="14"/>
      <c r="AC247" s="14"/>
      <c r="AD247" s="14"/>
      <c r="AE247" s="14"/>
      <c r="AT247" s="267" t="s">
        <v>169</v>
      </c>
      <c r="AU247" s="267" t="s">
        <v>85</v>
      </c>
      <c r="AV247" s="14" t="s">
        <v>21</v>
      </c>
      <c r="AW247" s="14" t="s">
        <v>34</v>
      </c>
      <c r="AX247" s="14" t="s">
        <v>77</v>
      </c>
      <c r="AY247" s="267" t="s">
        <v>150</v>
      </c>
    </row>
    <row r="248" s="13" customFormat="1">
      <c r="A248" s="13"/>
      <c r="B248" s="247"/>
      <c r="C248" s="248"/>
      <c r="D248" s="241" t="s">
        <v>169</v>
      </c>
      <c r="E248" s="249" t="s">
        <v>1</v>
      </c>
      <c r="F248" s="250" t="s">
        <v>1049</v>
      </c>
      <c r="G248" s="248"/>
      <c r="H248" s="251">
        <v>29.399999999999999</v>
      </c>
      <c r="I248" s="252"/>
      <c r="J248" s="248"/>
      <c r="K248" s="248"/>
      <c r="L248" s="253"/>
      <c r="M248" s="254"/>
      <c r="N248" s="255"/>
      <c r="O248" s="255"/>
      <c r="P248" s="255"/>
      <c r="Q248" s="255"/>
      <c r="R248" s="255"/>
      <c r="S248" s="255"/>
      <c r="T248" s="256"/>
      <c r="U248" s="13"/>
      <c r="V248" s="13"/>
      <c r="W248" s="13"/>
      <c r="X248" s="13"/>
      <c r="Y248" s="13"/>
      <c r="Z248" s="13"/>
      <c r="AA248" s="13"/>
      <c r="AB248" s="13"/>
      <c r="AC248" s="13"/>
      <c r="AD248" s="13"/>
      <c r="AE248" s="13"/>
      <c r="AT248" s="257" t="s">
        <v>169</v>
      </c>
      <c r="AU248" s="257" t="s">
        <v>85</v>
      </c>
      <c r="AV248" s="13" t="s">
        <v>85</v>
      </c>
      <c r="AW248" s="13" t="s">
        <v>34</v>
      </c>
      <c r="AX248" s="13" t="s">
        <v>77</v>
      </c>
      <c r="AY248" s="257" t="s">
        <v>150</v>
      </c>
    </row>
    <row r="249" s="15" customFormat="1">
      <c r="A249" s="15"/>
      <c r="B249" s="268"/>
      <c r="C249" s="269"/>
      <c r="D249" s="241" t="s">
        <v>169</v>
      </c>
      <c r="E249" s="270" t="s">
        <v>1</v>
      </c>
      <c r="F249" s="271" t="s">
        <v>188</v>
      </c>
      <c r="G249" s="269"/>
      <c r="H249" s="272">
        <v>29.399999999999999</v>
      </c>
      <c r="I249" s="273"/>
      <c r="J249" s="269"/>
      <c r="K249" s="269"/>
      <c r="L249" s="274"/>
      <c r="M249" s="275"/>
      <c r="N249" s="276"/>
      <c r="O249" s="276"/>
      <c r="P249" s="276"/>
      <c r="Q249" s="276"/>
      <c r="R249" s="276"/>
      <c r="S249" s="276"/>
      <c r="T249" s="277"/>
      <c r="U249" s="15"/>
      <c r="V249" s="15"/>
      <c r="W249" s="15"/>
      <c r="X249" s="15"/>
      <c r="Y249" s="15"/>
      <c r="Z249" s="15"/>
      <c r="AA249" s="15"/>
      <c r="AB249" s="15"/>
      <c r="AC249" s="15"/>
      <c r="AD249" s="15"/>
      <c r="AE249" s="15"/>
      <c r="AT249" s="278" t="s">
        <v>169</v>
      </c>
      <c r="AU249" s="278" t="s">
        <v>85</v>
      </c>
      <c r="AV249" s="15" t="s">
        <v>157</v>
      </c>
      <c r="AW249" s="15" t="s">
        <v>34</v>
      </c>
      <c r="AX249" s="15" t="s">
        <v>21</v>
      </c>
      <c r="AY249" s="278" t="s">
        <v>150</v>
      </c>
    </row>
    <row r="250" s="2" customFormat="1" ht="14.4" customHeight="1">
      <c r="A250" s="38"/>
      <c r="B250" s="39"/>
      <c r="C250" s="228" t="s">
        <v>294</v>
      </c>
      <c r="D250" s="228" t="s">
        <v>152</v>
      </c>
      <c r="E250" s="229" t="s">
        <v>380</v>
      </c>
      <c r="F250" s="230" t="s">
        <v>381</v>
      </c>
      <c r="G250" s="231" t="s">
        <v>173</v>
      </c>
      <c r="H250" s="232">
        <v>29.399999999999999</v>
      </c>
      <c r="I250" s="233"/>
      <c r="J250" s="234">
        <f>ROUND(I250*H250,2)</f>
        <v>0</v>
      </c>
      <c r="K250" s="230" t="s">
        <v>156</v>
      </c>
      <c r="L250" s="44"/>
      <c r="M250" s="235" t="s">
        <v>1</v>
      </c>
      <c r="N250" s="236" t="s">
        <v>42</v>
      </c>
      <c r="O250" s="91"/>
      <c r="P250" s="237">
        <f>O250*H250</f>
        <v>0</v>
      </c>
      <c r="Q250" s="237">
        <v>0.00058049999999999996</v>
      </c>
      <c r="R250" s="237">
        <f>Q250*H250</f>
        <v>0.017066699999999997</v>
      </c>
      <c r="S250" s="237">
        <v>0</v>
      </c>
      <c r="T250" s="238">
        <f>S250*H250</f>
        <v>0</v>
      </c>
      <c r="U250" s="38"/>
      <c r="V250" s="38"/>
      <c r="W250" s="38"/>
      <c r="X250" s="38"/>
      <c r="Y250" s="38"/>
      <c r="Z250" s="38"/>
      <c r="AA250" s="38"/>
      <c r="AB250" s="38"/>
      <c r="AC250" s="38"/>
      <c r="AD250" s="38"/>
      <c r="AE250" s="38"/>
      <c r="AR250" s="239" t="s">
        <v>157</v>
      </c>
      <c r="AT250" s="239" t="s">
        <v>152</v>
      </c>
      <c r="AU250" s="239" t="s">
        <v>85</v>
      </c>
      <c r="AY250" s="17" t="s">
        <v>150</v>
      </c>
      <c r="BE250" s="240">
        <f>IF(N250="základní",J250,0)</f>
        <v>0</v>
      </c>
      <c r="BF250" s="240">
        <f>IF(N250="snížená",J250,0)</f>
        <v>0</v>
      </c>
      <c r="BG250" s="240">
        <f>IF(N250="zákl. přenesená",J250,0)</f>
        <v>0</v>
      </c>
      <c r="BH250" s="240">
        <f>IF(N250="sníž. přenesená",J250,0)</f>
        <v>0</v>
      </c>
      <c r="BI250" s="240">
        <f>IF(N250="nulová",J250,0)</f>
        <v>0</v>
      </c>
      <c r="BJ250" s="17" t="s">
        <v>21</v>
      </c>
      <c r="BK250" s="240">
        <f>ROUND(I250*H250,2)</f>
        <v>0</v>
      </c>
      <c r="BL250" s="17" t="s">
        <v>157</v>
      </c>
      <c r="BM250" s="239" t="s">
        <v>1050</v>
      </c>
    </row>
    <row r="251" s="2" customFormat="1">
      <c r="A251" s="38"/>
      <c r="B251" s="39"/>
      <c r="C251" s="40"/>
      <c r="D251" s="241" t="s">
        <v>159</v>
      </c>
      <c r="E251" s="40"/>
      <c r="F251" s="242" t="s">
        <v>383</v>
      </c>
      <c r="G251" s="40"/>
      <c r="H251" s="40"/>
      <c r="I251" s="243"/>
      <c r="J251" s="40"/>
      <c r="K251" s="40"/>
      <c r="L251" s="44"/>
      <c r="M251" s="244"/>
      <c r="N251" s="245"/>
      <c r="O251" s="91"/>
      <c r="P251" s="91"/>
      <c r="Q251" s="91"/>
      <c r="R251" s="91"/>
      <c r="S251" s="91"/>
      <c r="T251" s="92"/>
      <c r="U251" s="38"/>
      <c r="V251" s="38"/>
      <c r="W251" s="38"/>
      <c r="X251" s="38"/>
      <c r="Y251" s="38"/>
      <c r="Z251" s="38"/>
      <c r="AA251" s="38"/>
      <c r="AB251" s="38"/>
      <c r="AC251" s="38"/>
      <c r="AD251" s="38"/>
      <c r="AE251" s="38"/>
      <c r="AT251" s="17" t="s">
        <v>159</v>
      </c>
      <c r="AU251" s="17" t="s">
        <v>85</v>
      </c>
    </row>
    <row r="252" s="2" customFormat="1">
      <c r="A252" s="38"/>
      <c r="B252" s="39"/>
      <c r="C252" s="40"/>
      <c r="D252" s="241" t="s">
        <v>161</v>
      </c>
      <c r="E252" s="40"/>
      <c r="F252" s="246" t="s">
        <v>378</v>
      </c>
      <c r="G252" s="40"/>
      <c r="H252" s="40"/>
      <c r="I252" s="243"/>
      <c r="J252" s="40"/>
      <c r="K252" s="40"/>
      <c r="L252" s="44"/>
      <c r="M252" s="244"/>
      <c r="N252" s="245"/>
      <c r="O252" s="91"/>
      <c r="P252" s="91"/>
      <c r="Q252" s="91"/>
      <c r="R252" s="91"/>
      <c r="S252" s="91"/>
      <c r="T252" s="92"/>
      <c r="U252" s="38"/>
      <c r="V252" s="38"/>
      <c r="W252" s="38"/>
      <c r="X252" s="38"/>
      <c r="Y252" s="38"/>
      <c r="Z252" s="38"/>
      <c r="AA252" s="38"/>
      <c r="AB252" s="38"/>
      <c r="AC252" s="38"/>
      <c r="AD252" s="38"/>
      <c r="AE252" s="38"/>
      <c r="AT252" s="17" t="s">
        <v>161</v>
      </c>
      <c r="AU252" s="17" t="s">
        <v>85</v>
      </c>
    </row>
    <row r="253" s="2" customFormat="1">
      <c r="A253" s="38"/>
      <c r="B253" s="39"/>
      <c r="C253" s="40"/>
      <c r="D253" s="241" t="s">
        <v>177</v>
      </c>
      <c r="E253" s="40"/>
      <c r="F253" s="246" t="s">
        <v>1047</v>
      </c>
      <c r="G253" s="40"/>
      <c r="H253" s="40"/>
      <c r="I253" s="243"/>
      <c r="J253" s="40"/>
      <c r="K253" s="40"/>
      <c r="L253" s="44"/>
      <c r="M253" s="244"/>
      <c r="N253" s="245"/>
      <c r="O253" s="91"/>
      <c r="P253" s="91"/>
      <c r="Q253" s="91"/>
      <c r="R253" s="91"/>
      <c r="S253" s="91"/>
      <c r="T253" s="92"/>
      <c r="U253" s="38"/>
      <c r="V253" s="38"/>
      <c r="W253" s="38"/>
      <c r="X253" s="38"/>
      <c r="Y253" s="38"/>
      <c r="Z253" s="38"/>
      <c r="AA253" s="38"/>
      <c r="AB253" s="38"/>
      <c r="AC253" s="38"/>
      <c r="AD253" s="38"/>
      <c r="AE253" s="38"/>
      <c r="AT253" s="17" t="s">
        <v>177</v>
      </c>
      <c r="AU253" s="17" t="s">
        <v>85</v>
      </c>
    </row>
    <row r="254" s="2" customFormat="1" ht="24.15" customHeight="1">
      <c r="A254" s="38"/>
      <c r="B254" s="39"/>
      <c r="C254" s="279" t="s">
        <v>7</v>
      </c>
      <c r="D254" s="279" t="s">
        <v>240</v>
      </c>
      <c r="E254" s="280" t="s">
        <v>385</v>
      </c>
      <c r="F254" s="281" t="s">
        <v>386</v>
      </c>
      <c r="G254" s="282" t="s">
        <v>207</v>
      </c>
      <c r="H254" s="283">
        <v>0.157</v>
      </c>
      <c r="I254" s="284"/>
      <c r="J254" s="285">
        <f>ROUND(I254*H254,2)</f>
        <v>0</v>
      </c>
      <c r="K254" s="281" t="s">
        <v>1</v>
      </c>
      <c r="L254" s="286"/>
      <c r="M254" s="287" t="s">
        <v>1</v>
      </c>
      <c r="N254" s="288" t="s">
        <v>42</v>
      </c>
      <c r="O254" s="91"/>
      <c r="P254" s="237">
        <f>O254*H254</f>
        <v>0</v>
      </c>
      <c r="Q254" s="237">
        <v>1</v>
      </c>
      <c r="R254" s="237">
        <f>Q254*H254</f>
        <v>0.157</v>
      </c>
      <c r="S254" s="237">
        <v>0</v>
      </c>
      <c r="T254" s="238">
        <f>S254*H254</f>
        <v>0</v>
      </c>
      <c r="U254" s="38"/>
      <c r="V254" s="38"/>
      <c r="W254" s="38"/>
      <c r="X254" s="38"/>
      <c r="Y254" s="38"/>
      <c r="Z254" s="38"/>
      <c r="AA254" s="38"/>
      <c r="AB254" s="38"/>
      <c r="AC254" s="38"/>
      <c r="AD254" s="38"/>
      <c r="AE254" s="38"/>
      <c r="AR254" s="239" t="s">
        <v>212</v>
      </c>
      <c r="AT254" s="239" t="s">
        <v>240</v>
      </c>
      <c r="AU254" s="239" t="s">
        <v>85</v>
      </c>
      <c r="AY254" s="17" t="s">
        <v>150</v>
      </c>
      <c r="BE254" s="240">
        <f>IF(N254="základní",J254,0)</f>
        <v>0</v>
      </c>
      <c r="BF254" s="240">
        <f>IF(N254="snížená",J254,0)</f>
        <v>0</v>
      </c>
      <c r="BG254" s="240">
        <f>IF(N254="zákl. přenesená",J254,0)</f>
        <v>0</v>
      </c>
      <c r="BH254" s="240">
        <f>IF(N254="sníž. přenesená",J254,0)</f>
        <v>0</v>
      </c>
      <c r="BI254" s="240">
        <f>IF(N254="nulová",J254,0)</f>
        <v>0</v>
      </c>
      <c r="BJ254" s="17" t="s">
        <v>21</v>
      </c>
      <c r="BK254" s="240">
        <f>ROUND(I254*H254,2)</f>
        <v>0</v>
      </c>
      <c r="BL254" s="17" t="s">
        <v>157</v>
      </c>
      <c r="BM254" s="239" t="s">
        <v>1051</v>
      </c>
    </row>
    <row r="255" s="2" customFormat="1">
      <c r="A255" s="38"/>
      <c r="B255" s="39"/>
      <c r="C255" s="40"/>
      <c r="D255" s="241" t="s">
        <v>159</v>
      </c>
      <c r="E255" s="40"/>
      <c r="F255" s="242" t="s">
        <v>386</v>
      </c>
      <c r="G255" s="40"/>
      <c r="H255" s="40"/>
      <c r="I255" s="243"/>
      <c r="J255" s="40"/>
      <c r="K255" s="40"/>
      <c r="L255" s="44"/>
      <c r="M255" s="244"/>
      <c r="N255" s="245"/>
      <c r="O255" s="91"/>
      <c r="P255" s="91"/>
      <c r="Q255" s="91"/>
      <c r="R255" s="91"/>
      <c r="S255" s="91"/>
      <c r="T255" s="92"/>
      <c r="U255" s="38"/>
      <c r="V255" s="38"/>
      <c r="W255" s="38"/>
      <c r="X255" s="38"/>
      <c r="Y255" s="38"/>
      <c r="Z255" s="38"/>
      <c r="AA255" s="38"/>
      <c r="AB255" s="38"/>
      <c r="AC255" s="38"/>
      <c r="AD255" s="38"/>
      <c r="AE255" s="38"/>
      <c r="AT255" s="17" t="s">
        <v>159</v>
      </c>
      <c r="AU255" s="17" t="s">
        <v>85</v>
      </c>
    </row>
    <row r="256" s="2" customFormat="1">
      <c r="A256" s="38"/>
      <c r="B256" s="39"/>
      <c r="C256" s="40"/>
      <c r="D256" s="241" t="s">
        <v>177</v>
      </c>
      <c r="E256" s="40"/>
      <c r="F256" s="246" t="s">
        <v>388</v>
      </c>
      <c r="G256" s="40"/>
      <c r="H256" s="40"/>
      <c r="I256" s="243"/>
      <c r="J256" s="40"/>
      <c r="K256" s="40"/>
      <c r="L256" s="44"/>
      <c r="M256" s="244"/>
      <c r="N256" s="245"/>
      <c r="O256" s="91"/>
      <c r="P256" s="91"/>
      <c r="Q256" s="91"/>
      <c r="R256" s="91"/>
      <c r="S256" s="91"/>
      <c r="T256" s="92"/>
      <c r="U256" s="38"/>
      <c r="V256" s="38"/>
      <c r="W256" s="38"/>
      <c r="X256" s="38"/>
      <c r="Y256" s="38"/>
      <c r="Z256" s="38"/>
      <c r="AA256" s="38"/>
      <c r="AB256" s="38"/>
      <c r="AC256" s="38"/>
      <c r="AD256" s="38"/>
      <c r="AE256" s="38"/>
      <c r="AT256" s="17" t="s">
        <v>177</v>
      </c>
      <c r="AU256" s="17" t="s">
        <v>85</v>
      </c>
    </row>
    <row r="257" s="14" customFormat="1">
      <c r="A257" s="14"/>
      <c r="B257" s="258"/>
      <c r="C257" s="259"/>
      <c r="D257" s="241" t="s">
        <v>169</v>
      </c>
      <c r="E257" s="260" t="s">
        <v>1</v>
      </c>
      <c r="F257" s="261" t="s">
        <v>389</v>
      </c>
      <c r="G257" s="259"/>
      <c r="H257" s="260" t="s">
        <v>1</v>
      </c>
      <c r="I257" s="262"/>
      <c r="J257" s="259"/>
      <c r="K257" s="259"/>
      <c r="L257" s="263"/>
      <c r="M257" s="264"/>
      <c r="N257" s="265"/>
      <c r="O257" s="265"/>
      <c r="P257" s="265"/>
      <c r="Q257" s="265"/>
      <c r="R257" s="265"/>
      <c r="S257" s="265"/>
      <c r="T257" s="266"/>
      <c r="U257" s="14"/>
      <c r="V257" s="14"/>
      <c r="W257" s="14"/>
      <c r="X257" s="14"/>
      <c r="Y257" s="14"/>
      <c r="Z257" s="14"/>
      <c r="AA257" s="14"/>
      <c r="AB257" s="14"/>
      <c r="AC257" s="14"/>
      <c r="AD257" s="14"/>
      <c r="AE257" s="14"/>
      <c r="AT257" s="267" t="s">
        <v>169</v>
      </c>
      <c r="AU257" s="267" t="s">
        <v>85</v>
      </c>
      <c r="AV257" s="14" t="s">
        <v>21</v>
      </c>
      <c r="AW257" s="14" t="s">
        <v>34</v>
      </c>
      <c r="AX257" s="14" t="s">
        <v>77</v>
      </c>
      <c r="AY257" s="267" t="s">
        <v>150</v>
      </c>
    </row>
    <row r="258" s="13" customFormat="1">
      <c r="A258" s="13"/>
      <c r="B258" s="247"/>
      <c r="C258" s="248"/>
      <c r="D258" s="241" t="s">
        <v>169</v>
      </c>
      <c r="E258" s="249" t="s">
        <v>1</v>
      </c>
      <c r="F258" s="250" t="s">
        <v>1052</v>
      </c>
      <c r="G258" s="248"/>
      <c r="H258" s="251">
        <v>0.157</v>
      </c>
      <c r="I258" s="252"/>
      <c r="J258" s="248"/>
      <c r="K258" s="248"/>
      <c r="L258" s="253"/>
      <c r="M258" s="254"/>
      <c r="N258" s="255"/>
      <c r="O258" s="255"/>
      <c r="P258" s="255"/>
      <c r="Q258" s="255"/>
      <c r="R258" s="255"/>
      <c r="S258" s="255"/>
      <c r="T258" s="256"/>
      <c r="U258" s="13"/>
      <c r="V258" s="13"/>
      <c r="W258" s="13"/>
      <c r="X258" s="13"/>
      <c r="Y258" s="13"/>
      <c r="Z258" s="13"/>
      <c r="AA258" s="13"/>
      <c r="AB258" s="13"/>
      <c r="AC258" s="13"/>
      <c r="AD258" s="13"/>
      <c r="AE258" s="13"/>
      <c r="AT258" s="257" t="s">
        <v>169</v>
      </c>
      <c r="AU258" s="257" t="s">
        <v>85</v>
      </c>
      <c r="AV258" s="13" t="s">
        <v>85</v>
      </c>
      <c r="AW258" s="13" t="s">
        <v>34</v>
      </c>
      <c r="AX258" s="13" t="s">
        <v>77</v>
      </c>
      <c r="AY258" s="257" t="s">
        <v>150</v>
      </c>
    </row>
    <row r="259" s="15" customFormat="1">
      <c r="A259" s="15"/>
      <c r="B259" s="268"/>
      <c r="C259" s="269"/>
      <c r="D259" s="241" t="s">
        <v>169</v>
      </c>
      <c r="E259" s="270" t="s">
        <v>1</v>
      </c>
      <c r="F259" s="271" t="s">
        <v>188</v>
      </c>
      <c r="G259" s="269"/>
      <c r="H259" s="272">
        <v>0.157</v>
      </c>
      <c r="I259" s="273"/>
      <c r="J259" s="269"/>
      <c r="K259" s="269"/>
      <c r="L259" s="274"/>
      <c r="M259" s="275"/>
      <c r="N259" s="276"/>
      <c r="O259" s="276"/>
      <c r="P259" s="276"/>
      <c r="Q259" s="276"/>
      <c r="R259" s="276"/>
      <c r="S259" s="276"/>
      <c r="T259" s="277"/>
      <c r="U259" s="15"/>
      <c r="V259" s="15"/>
      <c r="W259" s="15"/>
      <c r="X259" s="15"/>
      <c r="Y259" s="15"/>
      <c r="Z259" s="15"/>
      <c r="AA259" s="15"/>
      <c r="AB259" s="15"/>
      <c r="AC259" s="15"/>
      <c r="AD259" s="15"/>
      <c r="AE259" s="15"/>
      <c r="AT259" s="278" t="s">
        <v>169</v>
      </c>
      <c r="AU259" s="278" t="s">
        <v>85</v>
      </c>
      <c r="AV259" s="15" t="s">
        <v>157</v>
      </c>
      <c r="AW259" s="15" t="s">
        <v>34</v>
      </c>
      <c r="AX259" s="15" t="s">
        <v>21</v>
      </c>
      <c r="AY259" s="278" t="s">
        <v>150</v>
      </c>
    </row>
    <row r="260" s="2" customFormat="1" ht="24.15" customHeight="1">
      <c r="A260" s="38"/>
      <c r="B260" s="39"/>
      <c r="C260" s="279" t="s">
        <v>308</v>
      </c>
      <c r="D260" s="279" t="s">
        <v>240</v>
      </c>
      <c r="E260" s="280" t="s">
        <v>392</v>
      </c>
      <c r="F260" s="281" t="s">
        <v>393</v>
      </c>
      <c r="G260" s="282" t="s">
        <v>207</v>
      </c>
      <c r="H260" s="283">
        <v>0.40300000000000002</v>
      </c>
      <c r="I260" s="284"/>
      <c r="J260" s="285">
        <f>ROUND(I260*H260,2)</f>
        <v>0</v>
      </c>
      <c r="K260" s="281" t="s">
        <v>156</v>
      </c>
      <c r="L260" s="286"/>
      <c r="M260" s="287" t="s">
        <v>1</v>
      </c>
      <c r="N260" s="288" t="s">
        <v>42</v>
      </c>
      <c r="O260" s="91"/>
      <c r="P260" s="237">
        <f>O260*H260</f>
        <v>0</v>
      </c>
      <c r="Q260" s="237">
        <v>1</v>
      </c>
      <c r="R260" s="237">
        <f>Q260*H260</f>
        <v>0.40300000000000002</v>
      </c>
      <c r="S260" s="237">
        <v>0</v>
      </c>
      <c r="T260" s="238">
        <f>S260*H260</f>
        <v>0</v>
      </c>
      <c r="U260" s="38"/>
      <c r="V260" s="38"/>
      <c r="W260" s="38"/>
      <c r="X260" s="38"/>
      <c r="Y260" s="38"/>
      <c r="Z260" s="38"/>
      <c r="AA260" s="38"/>
      <c r="AB260" s="38"/>
      <c r="AC260" s="38"/>
      <c r="AD260" s="38"/>
      <c r="AE260" s="38"/>
      <c r="AR260" s="239" t="s">
        <v>212</v>
      </c>
      <c r="AT260" s="239" t="s">
        <v>240</v>
      </c>
      <c r="AU260" s="239" t="s">
        <v>85</v>
      </c>
      <c r="AY260" s="17" t="s">
        <v>150</v>
      </c>
      <c r="BE260" s="240">
        <f>IF(N260="základní",J260,0)</f>
        <v>0</v>
      </c>
      <c r="BF260" s="240">
        <f>IF(N260="snížená",J260,0)</f>
        <v>0</v>
      </c>
      <c r="BG260" s="240">
        <f>IF(N260="zákl. přenesená",J260,0)</f>
        <v>0</v>
      </c>
      <c r="BH260" s="240">
        <f>IF(N260="sníž. přenesená",J260,0)</f>
        <v>0</v>
      </c>
      <c r="BI260" s="240">
        <f>IF(N260="nulová",J260,0)</f>
        <v>0</v>
      </c>
      <c r="BJ260" s="17" t="s">
        <v>21</v>
      </c>
      <c r="BK260" s="240">
        <f>ROUND(I260*H260,2)</f>
        <v>0</v>
      </c>
      <c r="BL260" s="17" t="s">
        <v>157</v>
      </c>
      <c r="BM260" s="239" t="s">
        <v>1053</v>
      </c>
    </row>
    <row r="261" s="2" customFormat="1">
      <c r="A261" s="38"/>
      <c r="B261" s="39"/>
      <c r="C261" s="40"/>
      <c r="D261" s="241" t="s">
        <v>159</v>
      </c>
      <c r="E261" s="40"/>
      <c r="F261" s="242" t="s">
        <v>393</v>
      </c>
      <c r="G261" s="40"/>
      <c r="H261" s="40"/>
      <c r="I261" s="243"/>
      <c r="J261" s="40"/>
      <c r="K261" s="40"/>
      <c r="L261" s="44"/>
      <c r="M261" s="244"/>
      <c r="N261" s="245"/>
      <c r="O261" s="91"/>
      <c r="P261" s="91"/>
      <c r="Q261" s="91"/>
      <c r="R261" s="91"/>
      <c r="S261" s="91"/>
      <c r="T261" s="92"/>
      <c r="U261" s="38"/>
      <c r="V261" s="38"/>
      <c r="W261" s="38"/>
      <c r="X261" s="38"/>
      <c r="Y261" s="38"/>
      <c r="Z261" s="38"/>
      <c r="AA261" s="38"/>
      <c r="AB261" s="38"/>
      <c r="AC261" s="38"/>
      <c r="AD261" s="38"/>
      <c r="AE261" s="38"/>
      <c r="AT261" s="17" t="s">
        <v>159</v>
      </c>
      <c r="AU261" s="17" t="s">
        <v>85</v>
      </c>
    </row>
    <row r="262" s="2" customFormat="1">
      <c r="A262" s="38"/>
      <c r="B262" s="39"/>
      <c r="C262" s="40"/>
      <c r="D262" s="241" t="s">
        <v>177</v>
      </c>
      <c r="E262" s="40"/>
      <c r="F262" s="246" t="s">
        <v>395</v>
      </c>
      <c r="G262" s="40"/>
      <c r="H262" s="40"/>
      <c r="I262" s="243"/>
      <c r="J262" s="40"/>
      <c r="K262" s="40"/>
      <c r="L262" s="44"/>
      <c r="M262" s="244"/>
      <c r="N262" s="245"/>
      <c r="O262" s="91"/>
      <c r="P262" s="91"/>
      <c r="Q262" s="91"/>
      <c r="R262" s="91"/>
      <c r="S262" s="91"/>
      <c r="T262" s="92"/>
      <c r="U262" s="38"/>
      <c r="V262" s="38"/>
      <c r="W262" s="38"/>
      <c r="X262" s="38"/>
      <c r="Y262" s="38"/>
      <c r="Z262" s="38"/>
      <c r="AA262" s="38"/>
      <c r="AB262" s="38"/>
      <c r="AC262" s="38"/>
      <c r="AD262" s="38"/>
      <c r="AE262" s="38"/>
      <c r="AT262" s="17" t="s">
        <v>177</v>
      </c>
      <c r="AU262" s="17" t="s">
        <v>85</v>
      </c>
    </row>
    <row r="263" s="14" customFormat="1">
      <c r="A263" s="14"/>
      <c r="B263" s="258"/>
      <c r="C263" s="259"/>
      <c r="D263" s="241" t="s">
        <v>169</v>
      </c>
      <c r="E263" s="260" t="s">
        <v>1</v>
      </c>
      <c r="F263" s="261" t="s">
        <v>396</v>
      </c>
      <c r="G263" s="259"/>
      <c r="H263" s="260" t="s">
        <v>1</v>
      </c>
      <c r="I263" s="262"/>
      <c r="J263" s="259"/>
      <c r="K263" s="259"/>
      <c r="L263" s="263"/>
      <c r="M263" s="264"/>
      <c r="N263" s="265"/>
      <c r="O263" s="265"/>
      <c r="P263" s="265"/>
      <c r="Q263" s="265"/>
      <c r="R263" s="265"/>
      <c r="S263" s="265"/>
      <c r="T263" s="266"/>
      <c r="U263" s="14"/>
      <c r="V263" s="14"/>
      <c r="W263" s="14"/>
      <c r="X263" s="14"/>
      <c r="Y263" s="14"/>
      <c r="Z263" s="14"/>
      <c r="AA263" s="14"/>
      <c r="AB263" s="14"/>
      <c r="AC263" s="14"/>
      <c r="AD263" s="14"/>
      <c r="AE263" s="14"/>
      <c r="AT263" s="267" t="s">
        <v>169</v>
      </c>
      <c r="AU263" s="267" t="s">
        <v>85</v>
      </c>
      <c r="AV263" s="14" t="s">
        <v>21</v>
      </c>
      <c r="AW263" s="14" t="s">
        <v>34</v>
      </c>
      <c r="AX263" s="14" t="s">
        <v>77</v>
      </c>
      <c r="AY263" s="267" t="s">
        <v>150</v>
      </c>
    </row>
    <row r="264" s="13" customFormat="1">
      <c r="A264" s="13"/>
      <c r="B264" s="247"/>
      <c r="C264" s="248"/>
      <c r="D264" s="241" t="s">
        <v>169</v>
      </c>
      <c r="E264" s="249" t="s">
        <v>1</v>
      </c>
      <c r="F264" s="250" t="s">
        <v>1054</v>
      </c>
      <c r="G264" s="248"/>
      <c r="H264" s="251">
        <v>0.40300000000000002</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169</v>
      </c>
      <c r="AU264" s="257" t="s">
        <v>85</v>
      </c>
      <c r="AV264" s="13" t="s">
        <v>85</v>
      </c>
      <c r="AW264" s="13" t="s">
        <v>34</v>
      </c>
      <c r="AX264" s="13" t="s">
        <v>77</v>
      </c>
      <c r="AY264" s="257" t="s">
        <v>150</v>
      </c>
    </row>
    <row r="265" s="15" customFormat="1">
      <c r="A265" s="15"/>
      <c r="B265" s="268"/>
      <c r="C265" s="269"/>
      <c r="D265" s="241" t="s">
        <v>169</v>
      </c>
      <c r="E265" s="270" t="s">
        <v>1</v>
      </c>
      <c r="F265" s="271" t="s">
        <v>188</v>
      </c>
      <c r="G265" s="269"/>
      <c r="H265" s="272">
        <v>0.40300000000000002</v>
      </c>
      <c r="I265" s="273"/>
      <c r="J265" s="269"/>
      <c r="K265" s="269"/>
      <c r="L265" s="274"/>
      <c r="M265" s="275"/>
      <c r="N265" s="276"/>
      <c r="O265" s="276"/>
      <c r="P265" s="276"/>
      <c r="Q265" s="276"/>
      <c r="R265" s="276"/>
      <c r="S265" s="276"/>
      <c r="T265" s="277"/>
      <c r="U265" s="15"/>
      <c r="V265" s="15"/>
      <c r="W265" s="15"/>
      <c r="X265" s="15"/>
      <c r="Y265" s="15"/>
      <c r="Z265" s="15"/>
      <c r="AA265" s="15"/>
      <c r="AB265" s="15"/>
      <c r="AC265" s="15"/>
      <c r="AD265" s="15"/>
      <c r="AE265" s="15"/>
      <c r="AT265" s="278" t="s">
        <v>169</v>
      </c>
      <c r="AU265" s="278" t="s">
        <v>85</v>
      </c>
      <c r="AV265" s="15" t="s">
        <v>157</v>
      </c>
      <c r="AW265" s="15" t="s">
        <v>34</v>
      </c>
      <c r="AX265" s="15" t="s">
        <v>21</v>
      </c>
      <c r="AY265" s="278" t="s">
        <v>150</v>
      </c>
    </row>
    <row r="266" s="2" customFormat="1" ht="14.4" customHeight="1">
      <c r="A266" s="38"/>
      <c r="B266" s="39"/>
      <c r="C266" s="279" t="s">
        <v>316</v>
      </c>
      <c r="D266" s="279" t="s">
        <v>240</v>
      </c>
      <c r="E266" s="280" t="s">
        <v>399</v>
      </c>
      <c r="F266" s="281" t="s">
        <v>400</v>
      </c>
      <c r="G266" s="282" t="s">
        <v>207</v>
      </c>
      <c r="H266" s="283">
        <v>0.128</v>
      </c>
      <c r="I266" s="284"/>
      <c r="J266" s="285">
        <f>ROUND(I266*H266,2)</f>
        <v>0</v>
      </c>
      <c r="K266" s="281" t="s">
        <v>156</v>
      </c>
      <c r="L266" s="286"/>
      <c r="M266" s="287" t="s">
        <v>1</v>
      </c>
      <c r="N266" s="288" t="s">
        <v>42</v>
      </c>
      <c r="O266" s="91"/>
      <c r="P266" s="237">
        <f>O266*H266</f>
        <v>0</v>
      </c>
      <c r="Q266" s="237">
        <v>1</v>
      </c>
      <c r="R266" s="237">
        <f>Q266*H266</f>
        <v>0.128</v>
      </c>
      <c r="S266" s="237">
        <v>0</v>
      </c>
      <c r="T266" s="238">
        <f>S266*H266</f>
        <v>0</v>
      </c>
      <c r="U266" s="38"/>
      <c r="V266" s="38"/>
      <c r="W266" s="38"/>
      <c r="X266" s="38"/>
      <c r="Y266" s="38"/>
      <c r="Z266" s="38"/>
      <c r="AA266" s="38"/>
      <c r="AB266" s="38"/>
      <c r="AC266" s="38"/>
      <c r="AD266" s="38"/>
      <c r="AE266" s="38"/>
      <c r="AR266" s="239" t="s">
        <v>212</v>
      </c>
      <c r="AT266" s="239" t="s">
        <v>240</v>
      </c>
      <c r="AU266" s="239" t="s">
        <v>85</v>
      </c>
      <c r="AY266" s="17" t="s">
        <v>150</v>
      </c>
      <c r="BE266" s="240">
        <f>IF(N266="základní",J266,0)</f>
        <v>0</v>
      </c>
      <c r="BF266" s="240">
        <f>IF(N266="snížená",J266,0)</f>
        <v>0</v>
      </c>
      <c r="BG266" s="240">
        <f>IF(N266="zákl. přenesená",J266,0)</f>
        <v>0</v>
      </c>
      <c r="BH266" s="240">
        <f>IF(N266="sníž. přenesená",J266,0)</f>
        <v>0</v>
      </c>
      <c r="BI266" s="240">
        <f>IF(N266="nulová",J266,0)</f>
        <v>0</v>
      </c>
      <c r="BJ266" s="17" t="s">
        <v>21</v>
      </c>
      <c r="BK266" s="240">
        <f>ROUND(I266*H266,2)</f>
        <v>0</v>
      </c>
      <c r="BL266" s="17" t="s">
        <v>157</v>
      </c>
      <c r="BM266" s="239" t="s">
        <v>1055</v>
      </c>
    </row>
    <row r="267" s="2" customFormat="1">
      <c r="A267" s="38"/>
      <c r="B267" s="39"/>
      <c r="C267" s="40"/>
      <c r="D267" s="241" t="s">
        <v>159</v>
      </c>
      <c r="E267" s="40"/>
      <c r="F267" s="242" t="s">
        <v>400</v>
      </c>
      <c r="G267" s="40"/>
      <c r="H267" s="40"/>
      <c r="I267" s="243"/>
      <c r="J267" s="40"/>
      <c r="K267" s="40"/>
      <c r="L267" s="44"/>
      <c r="M267" s="244"/>
      <c r="N267" s="245"/>
      <c r="O267" s="91"/>
      <c r="P267" s="91"/>
      <c r="Q267" s="91"/>
      <c r="R267" s="91"/>
      <c r="S267" s="91"/>
      <c r="T267" s="92"/>
      <c r="U267" s="38"/>
      <c r="V267" s="38"/>
      <c r="W267" s="38"/>
      <c r="X267" s="38"/>
      <c r="Y267" s="38"/>
      <c r="Z267" s="38"/>
      <c r="AA267" s="38"/>
      <c r="AB267" s="38"/>
      <c r="AC267" s="38"/>
      <c r="AD267" s="38"/>
      <c r="AE267" s="38"/>
      <c r="AT267" s="17" t="s">
        <v>159</v>
      </c>
      <c r="AU267" s="17" t="s">
        <v>85</v>
      </c>
    </row>
    <row r="268" s="2" customFormat="1">
      <c r="A268" s="38"/>
      <c r="B268" s="39"/>
      <c r="C268" s="40"/>
      <c r="D268" s="241" t="s">
        <v>177</v>
      </c>
      <c r="E268" s="40"/>
      <c r="F268" s="246" t="s">
        <v>402</v>
      </c>
      <c r="G268" s="40"/>
      <c r="H268" s="40"/>
      <c r="I268" s="243"/>
      <c r="J268" s="40"/>
      <c r="K268" s="40"/>
      <c r="L268" s="44"/>
      <c r="M268" s="244"/>
      <c r="N268" s="245"/>
      <c r="O268" s="91"/>
      <c r="P268" s="91"/>
      <c r="Q268" s="91"/>
      <c r="R268" s="91"/>
      <c r="S268" s="91"/>
      <c r="T268" s="92"/>
      <c r="U268" s="38"/>
      <c r="V268" s="38"/>
      <c r="W268" s="38"/>
      <c r="X268" s="38"/>
      <c r="Y268" s="38"/>
      <c r="Z268" s="38"/>
      <c r="AA268" s="38"/>
      <c r="AB268" s="38"/>
      <c r="AC268" s="38"/>
      <c r="AD268" s="38"/>
      <c r="AE268" s="38"/>
      <c r="AT268" s="17" t="s">
        <v>177</v>
      </c>
      <c r="AU268" s="17" t="s">
        <v>85</v>
      </c>
    </row>
    <row r="269" s="14" customFormat="1">
      <c r="A269" s="14"/>
      <c r="B269" s="258"/>
      <c r="C269" s="259"/>
      <c r="D269" s="241" t="s">
        <v>169</v>
      </c>
      <c r="E269" s="260" t="s">
        <v>1</v>
      </c>
      <c r="F269" s="261" t="s">
        <v>403</v>
      </c>
      <c r="G269" s="259"/>
      <c r="H269" s="260" t="s">
        <v>1</v>
      </c>
      <c r="I269" s="262"/>
      <c r="J269" s="259"/>
      <c r="K269" s="259"/>
      <c r="L269" s="263"/>
      <c r="M269" s="264"/>
      <c r="N269" s="265"/>
      <c r="O269" s="265"/>
      <c r="P269" s="265"/>
      <c r="Q269" s="265"/>
      <c r="R269" s="265"/>
      <c r="S269" s="265"/>
      <c r="T269" s="266"/>
      <c r="U269" s="14"/>
      <c r="V269" s="14"/>
      <c r="W269" s="14"/>
      <c r="X269" s="14"/>
      <c r="Y269" s="14"/>
      <c r="Z269" s="14"/>
      <c r="AA269" s="14"/>
      <c r="AB269" s="14"/>
      <c r="AC269" s="14"/>
      <c r="AD269" s="14"/>
      <c r="AE269" s="14"/>
      <c r="AT269" s="267" t="s">
        <v>169</v>
      </c>
      <c r="AU269" s="267" t="s">
        <v>85</v>
      </c>
      <c r="AV269" s="14" t="s">
        <v>21</v>
      </c>
      <c r="AW269" s="14" t="s">
        <v>34</v>
      </c>
      <c r="AX269" s="14" t="s">
        <v>77</v>
      </c>
      <c r="AY269" s="267" t="s">
        <v>150</v>
      </c>
    </row>
    <row r="270" s="13" customFormat="1">
      <c r="A270" s="13"/>
      <c r="B270" s="247"/>
      <c r="C270" s="248"/>
      <c r="D270" s="241" t="s">
        <v>169</v>
      </c>
      <c r="E270" s="249" t="s">
        <v>1</v>
      </c>
      <c r="F270" s="250" t="s">
        <v>1056</v>
      </c>
      <c r="G270" s="248"/>
      <c r="H270" s="251">
        <v>0.128</v>
      </c>
      <c r="I270" s="252"/>
      <c r="J270" s="248"/>
      <c r="K270" s="248"/>
      <c r="L270" s="253"/>
      <c r="M270" s="254"/>
      <c r="N270" s="255"/>
      <c r="O270" s="255"/>
      <c r="P270" s="255"/>
      <c r="Q270" s="255"/>
      <c r="R270" s="255"/>
      <c r="S270" s="255"/>
      <c r="T270" s="256"/>
      <c r="U270" s="13"/>
      <c r="V270" s="13"/>
      <c r="W270" s="13"/>
      <c r="X270" s="13"/>
      <c r="Y270" s="13"/>
      <c r="Z270" s="13"/>
      <c r="AA270" s="13"/>
      <c r="AB270" s="13"/>
      <c r="AC270" s="13"/>
      <c r="AD270" s="13"/>
      <c r="AE270" s="13"/>
      <c r="AT270" s="257" t="s">
        <v>169</v>
      </c>
      <c r="AU270" s="257" t="s">
        <v>85</v>
      </c>
      <c r="AV270" s="13" t="s">
        <v>85</v>
      </c>
      <c r="AW270" s="13" t="s">
        <v>34</v>
      </c>
      <c r="AX270" s="13" t="s">
        <v>77</v>
      </c>
      <c r="AY270" s="257" t="s">
        <v>150</v>
      </c>
    </row>
    <row r="271" s="15" customFormat="1">
      <c r="A271" s="15"/>
      <c r="B271" s="268"/>
      <c r="C271" s="269"/>
      <c r="D271" s="241" t="s">
        <v>169</v>
      </c>
      <c r="E271" s="270" t="s">
        <v>1</v>
      </c>
      <c r="F271" s="271" t="s">
        <v>188</v>
      </c>
      <c r="G271" s="269"/>
      <c r="H271" s="272">
        <v>0.128</v>
      </c>
      <c r="I271" s="273"/>
      <c r="J271" s="269"/>
      <c r="K271" s="269"/>
      <c r="L271" s="274"/>
      <c r="M271" s="275"/>
      <c r="N271" s="276"/>
      <c r="O271" s="276"/>
      <c r="P271" s="276"/>
      <c r="Q271" s="276"/>
      <c r="R271" s="276"/>
      <c r="S271" s="276"/>
      <c r="T271" s="277"/>
      <c r="U271" s="15"/>
      <c r="V271" s="15"/>
      <c r="W271" s="15"/>
      <c r="X271" s="15"/>
      <c r="Y271" s="15"/>
      <c r="Z271" s="15"/>
      <c r="AA271" s="15"/>
      <c r="AB271" s="15"/>
      <c r="AC271" s="15"/>
      <c r="AD271" s="15"/>
      <c r="AE271" s="15"/>
      <c r="AT271" s="278" t="s">
        <v>169</v>
      </c>
      <c r="AU271" s="278" t="s">
        <v>85</v>
      </c>
      <c r="AV271" s="15" t="s">
        <v>157</v>
      </c>
      <c r="AW271" s="15" t="s">
        <v>34</v>
      </c>
      <c r="AX271" s="15" t="s">
        <v>21</v>
      </c>
      <c r="AY271" s="278" t="s">
        <v>150</v>
      </c>
    </row>
    <row r="272" s="2" customFormat="1" ht="24.15" customHeight="1">
      <c r="A272" s="38"/>
      <c r="B272" s="39"/>
      <c r="C272" s="228" t="s">
        <v>321</v>
      </c>
      <c r="D272" s="228" t="s">
        <v>152</v>
      </c>
      <c r="E272" s="229" t="s">
        <v>406</v>
      </c>
      <c r="F272" s="230" t="s">
        <v>407</v>
      </c>
      <c r="G272" s="231" t="s">
        <v>408</v>
      </c>
      <c r="H272" s="232">
        <v>1</v>
      </c>
      <c r="I272" s="233"/>
      <c r="J272" s="234">
        <f>ROUND(I272*H272,2)</f>
        <v>0</v>
      </c>
      <c r="K272" s="230" t="s">
        <v>156</v>
      </c>
      <c r="L272" s="44"/>
      <c r="M272" s="235" t="s">
        <v>1</v>
      </c>
      <c r="N272" s="236" t="s">
        <v>42</v>
      </c>
      <c r="O272" s="91"/>
      <c r="P272" s="237">
        <f>O272*H272</f>
        <v>0</v>
      </c>
      <c r="Q272" s="237">
        <v>0.0064850000000000003</v>
      </c>
      <c r="R272" s="237">
        <f>Q272*H272</f>
        <v>0.0064850000000000003</v>
      </c>
      <c r="S272" s="237">
        <v>0</v>
      </c>
      <c r="T272" s="238">
        <f>S272*H272</f>
        <v>0</v>
      </c>
      <c r="U272" s="38"/>
      <c r="V272" s="38"/>
      <c r="W272" s="38"/>
      <c r="X272" s="38"/>
      <c r="Y272" s="38"/>
      <c r="Z272" s="38"/>
      <c r="AA272" s="38"/>
      <c r="AB272" s="38"/>
      <c r="AC272" s="38"/>
      <c r="AD272" s="38"/>
      <c r="AE272" s="38"/>
      <c r="AR272" s="239" t="s">
        <v>157</v>
      </c>
      <c r="AT272" s="239" t="s">
        <v>152</v>
      </c>
      <c r="AU272" s="239" t="s">
        <v>85</v>
      </c>
      <c r="AY272" s="17" t="s">
        <v>150</v>
      </c>
      <c r="BE272" s="240">
        <f>IF(N272="základní",J272,0)</f>
        <v>0</v>
      </c>
      <c r="BF272" s="240">
        <f>IF(N272="snížená",J272,0)</f>
        <v>0</v>
      </c>
      <c r="BG272" s="240">
        <f>IF(N272="zákl. přenesená",J272,0)</f>
        <v>0</v>
      </c>
      <c r="BH272" s="240">
        <f>IF(N272="sníž. přenesená",J272,0)</f>
        <v>0</v>
      </c>
      <c r="BI272" s="240">
        <f>IF(N272="nulová",J272,0)</f>
        <v>0</v>
      </c>
      <c r="BJ272" s="17" t="s">
        <v>21</v>
      </c>
      <c r="BK272" s="240">
        <f>ROUND(I272*H272,2)</f>
        <v>0</v>
      </c>
      <c r="BL272" s="17" t="s">
        <v>157</v>
      </c>
      <c r="BM272" s="239" t="s">
        <v>1057</v>
      </c>
    </row>
    <row r="273" s="2" customFormat="1">
      <c r="A273" s="38"/>
      <c r="B273" s="39"/>
      <c r="C273" s="40"/>
      <c r="D273" s="241" t="s">
        <v>159</v>
      </c>
      <c r="E273" s="40"/>
      <c r="F273" s="242" t="s">
        <v>410</v>
      </c>
      <c r="G273" s="40"/>
      <c r="H273" s="40"/>
      <c r="I273" s="243"/>
      <c r="J273" s="40"/>
      <c r="K273" s="40"/>
      <c r="L273" s="44"/>
      <c r="M273" s="244"/>
      <c r="N273" s="245"/>
      <c r="O273" s="91"/>
      <c r="P273" s="91"/>
      <c r="Q273" s="91"/>
      <c r="R273" s="91"/>
      <c r="S273" s="91"/>
      <c r="T273" s="92"/>
      <c r="U273" s="38"/>
      <c r="V273" s="38"/>
      <c r="W273" s="38"/>
      <c r="X273" s="38"/>
      <c r="Y273" s="38"/>
      <c r="Z273" s="38"/>
      <c r="AA273" s="38"/>
      <c r="AB273" s="38"/>
      <c r="AC273" s="38"/>
      <c r="AD273" s="38"/>
      <c r="AE273" s="38"/>
      <c r="AT273" s="17" t="s">
        <v>159</v>
      </c>
      <c r="AU273" s="17" t="s">
        <v>85</v>
      </c>
    </row>
    <row r="274" s="2" customFormat="1" ht="24.15" customHeight="1">
      <c r="A274" s="38"/>
      <c r="B274" s="39"/>
      <c r="C274" s="228" t="s">
        <v>329</v>
      </c>
      <c r="D274" s="228" t="s">
        <v>152</v>
      </c>
      <c r="E274" s="229" t="s">
        <v>412</v>
      </c>
      <c r="F274" s="230" t="s">
        <v>413</v>
      </c>
      <c r="G274" s="231" t="s">
        <v>408</v>
      </c>
      <c r="H274" s="232">
        <v>2</v>
      </c>
      <c r="I274" s="233"/>
      <c r="J274" s="234">
        <f>ROUND(I274*H274,2)</f>
        <v>0</v>
      </c>
      <c r="K274" s="230" t="s">
        <v>414</v>
      </c>
      <c r="L274" s="44"/>
      <c r="M274" s="235" t="s">
        <v>1</v>
      </c>
      <c r="N274" s="236" t="s">
        <v>42</v>
      </c>
      <c r="O274" s="91"/>
      <c r="P274" s="237">
        <f>O274*H274</f>
        <v>0</v>
      </c>
      <c r="Q274" s="237">
        <v>0.011738352000000001</v>
      </c>
      <c r="R274" s="237">
        <f>Q274*H274</f>
        <v>0.023476704000000001</v>
      </c>
      <c r="S274" s="237">
        <v>0</v>
      </c>
      <c r="T274" s="238">
        <f>S274*H274</f>
        <v>0</v>
      </c>
      <c r="U274" s="38"/>
      <c r="V274" s="38"/>
      <c r="W274" s="38"/>
      <c r="X274" s="38"/>
      <c r="Y274" s="38"/>
      <c r="Z274" s="38"/>
      <c r="AA274" s="38"/>
      <c r="AB274" s="38"/>
      <c r="AC274" s="38"/>
      <c r="AD274" s="38"/>
      <c r="AE274" s="38"/>
      <c r="AR274" s="239" t="s">
        <v>157</v>
      </c>
      <c r="AT274" s="239" t="s">
        <v>152</v>
      </c>
      <c r="AU274" s="239" t="s">
        <v>85</v>
      </c>
      <c r="AY274" s="17" t="s">
        <v>150</v>
      </c>
      <c r="BE274" s="240">
        <f>IF(N274="základní",J274,0)</f>
        <v>0</v>
      </c>
      <c r="BF274" s="240">
        <f>IF(N274="snížená",J274,0)</f>
        <v>0</v>
      </c>
      <c r="BG274" s="240">
        <f>IF(N274="zákl. přenesená",J274,0)</f>
        <v>0</v>
      </c>
      <c r="BH274" s="240">
        <f>IF(N274="sníž. přenesená",J274,0)</f>
        <v>0</v>
      </c>
      <c r="BI274" s="240">
        <f>IF(N274="nulová",J274,0)</f>
        <v>0</v>
      </c>
      <c r="BJ274" s="17" t="s">
        <v>21</v>
      </c>
      <c r="BK274" s="240">
        <f>ROUND(I274*H274,2)</f>
        <v>0</v>
      </c>
      <c r="BL274" s="17" t="s">
        <v>157</v>
      </c>
      <c r="BM274" s="239" t="s">
        <v>1058</v>
      </c>
    </row>
    <row r="275" s="2" customFormat="1">
      <c r="A275" s="38"/>
      <c r="B275" s="39"/>
      <c r="C275" s="40"/>
      <c r="D275" s="241" t="s">
        <v>159</v>
      </c>
      <c r="E275" s="40"/>
      <c r="F275" s="242" t="s">
        <v>416</v>
      </c>
      <c r="G275" s="40"/>
      <c r="H275" s="40"/>
      <c r="I275" s="243"/>
      <c r="J275" s="40"/>
      <c r="K275" s="40"/>
      <c r="L275" s="44"/>
      <c r="M275" s="244"/>
      <c r="N275" s="245"/>
      <c r="O275" s="91"/>
      <c r="P275" s="91"/>
      <c r="Q275" s="91"/>
      <c r="R275" s="91"/>
      <c r="S275" s="91"/>
      <c r="T275" s="92"/>
      <c r="U275" s="38"/>
      <c r="V275" s="38"/>
      <c r="W275" s="38"/>
      <c r="X275" s="38"/>
      <c r="Y275" s="38"/>
      <c r="Z275" s="38"/>
      <c r="AA275" s="38"/>
      <c r="AB275" s="38"/>
      <c r="AC275" s="38"/>
      <c r="AD275" s="38"/>
      <c r="AE275" s="38"/>
      <c r="AT275" s="17" t="s">
        <v>159</v>
      </c>
      <c r="AU275" s="17" t="s">
        <v>85</v>
      </c>
    </row>
    <row r="276" s="2" customFormat="1">
      <c r="A276" s="38"/>
      <c r="B276" s="39"/>
      <c r="C276" s="40"/>
      <c r="D276" s="241" t="s">
        <v>161</v>
      </c>
      <c r="E276" s="40"/>
      <c r="F276" s="246" t="s">
        <v>417</v>
      </c>
      <c r="G276" s="40"/>
      <c r="H276" s="40"/>
      <c r="I276" s="243"/>
      <c r="J276" s="40"/>
      <c r="K276" s="40"/>
      <c r="L276" s="44"/>
      <c r="M276" s="244"/>
      <c r="N276" s="245"/>
      <c r="O276" s="91"/>
      <c r="P276" s="91"/>
      <c r="Q276" s="91"/>
      <c r="R276" s="91"/>
      <c r="S276" s="91"/>
      <c r="T276" s="92"/>
      <c r="U276" s="38"/>
      <c r="V276" s="38"/>
      <c r="W276" s="38"/>
      <c r="X276" s="38"/>
      <c r="Y276" s="38"/>
      <c r="Z276" s="38"/>
      <c r="AA276" s="38"/>
      <c r="AB276" s="38"/>
      <c r="AC276" s="38"/>
      <c r="AD276" s="38"/>
      <c r="AE276" s="38"/>
      <c r="AT276" s="17" t="s">
        <v>161</v>
      </c>
      <c r="AU276" s="17" t="s">
        <v>85</v>
      </c>
    </row>
    <row r="277" s="2" customFormat="1">
      <c r="A277" s="38"/>
      <c r="B277" s="39"/>
      <c r="C277" s="40"/>
      <c r="D277" s="241" t="s">
        <v>177</v>
      </c>
      <c r="E277" s="40"/>
      <c r="F277" s="246" t="s">
        <v>1059</v>
      </c>
      <c r="G277" s="40"/>
      <c r="H277" s="40"/>
      <c r="I277" s="243"/>
      <c r="J277" s="40"/>
      <c r="K277" s="40"/>
      <c r="L277" s="44"/>
      <c r="M277" s="244"/>
      <c r="N277" s="245"/>
      <c r="O277" s="91"/>
      <c r="P277" s="91"/>
      <c r="Q277" s="91"/>
      <c r="R277" s="91"/>
      <c r="S277" s="91"/>
      <c r="T277" s="92"/>
      <c r="U277" s="38"/>
      <c r="V277" s="38"/>
      <c r="W277" s="38"/>
      <c r="X277" s="38"/>
      <c r="Y277" s="38"/>
      <c r="Z277" s="38"/>
      <c r="AA277" s="38"/>
      <c r="AB277" s="38"/>
      <c r="AC277" s="38"/>
      <c r="AD277" s="38"/>
      <c r="AE277" s="38"/>
      <c r="AT277" s="17" t="s">
        <v>177</v>
      </c>
      <c r="AU277" s="17" t="s">
        <v>85</v>
      </c>
    </row>
    <row r="278" s="14" customFormat="1">
      <c r="A278" s="14"/>
      <c r="B278" s="258"/>
      <c r="C278" s="259"/>
      <c r="D278" s="241" t="s">
        <v>169</v>
      </c>
      <c r="E278" s="260" t="s">
        <v>1</v>
      </c>
      <c r="F278" s="261" t="s">
        <v>1060</v>
      </c>
      <c r="G278" s="259"/>
      <c r="H278" s="260" t="s">
        <v>1</v>
      </c>
      <c r="I278" s="262"/>
      <c r="J278" s="259"/>
      <c r="K278" s="259"/>
      <c r="L278" s="263"/>
      <c r="M278" s="264"/>
      <c r="N278" s="265"/>
      <c r="O278" s="265"/>
      <c r="P278" s="265"/>
      <c r="Q278" s="265"/>
      <c r="R278" s="265"/>
      <c r="S278" s="265"/>
      <c r="T278" s="266"/>
      <c r="U278" s="14"/>
      <c r="V278" s="14"/>
      <c r="W278" s="14"/>
      <c r="X278" s="14"/>
      <c r="Y278" s="14"/>
      <c r="Z278" s="14"/>
      <c r="AA278" s="14"/>
      <c r="AB278" s="14"/>
      <c r="AC278" s="14"/>
      <c r="AD278" s="14"/>
      <c r="AE278" s="14"/>
      <c r="AT278" s="267" t="s">
        <v>169</v>
      </c>
      <c r="AU278" s="267" t="s">
        <v>85</v>
      </c>
      <c r="AV278" s="14" t="s">
        <v>21</v>
      </c>
      <c r="AW278" s="14" t="s">
        <v>34</v>
      </c>
      <c r="AX278" s="14" t="s">
        <v>77</v>
      </c>
      <c r="AY278" s="267" t="s">
        <v>150</v>
      </c>
    </row>
    <row r="279" s="13" customFormat="1">
      <c r="A279" s="13"/>
      <c r="B279" s="247"/>
      <c r="C279" s="248"/>
      <c r="D279" s="241" t="s">
        <v>169</v>
      </c>
      <c r="E279" s="249" t="s">
        <v>1</v>
      </c>
      <c r="F279" s="250" t="s">
        <v>420</v>
      </c>
      <c r="G279" s="248"/>
      <c r="H279" s="251">
        <v>2</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169</v>
      </c>
      <c r="AU279" s="257" t="s">
        <v>85</v>
      </c>
      <c r="AV279" s="13" t="s">
        <v>85</v>
      </c>
      <c r="AW279" s="13" t="s">
        <v>34</v>
      </c>
      <c r="AX279" s="13" t="s">
        <v>21</v>
      </c>
      <c r="AY279" s="257" t="s">
        <v>150</v>
      </c>
    </row>
    <row r="280" s="2" customFormat="1" ht="24.15" customHeight="1">
      <c r="A280" s="38"/>
      <c r="B280" s="39"/>
      <c r="C280" s="279" t="s">
        <v>337</v>
      </c>
      <c r="D280" s="279" t="s">
        <v>240</v>
      </c>
      <c r="E280" s="280" t="s">
        <v>422</v>
      </c>
      <c r="F280" s="281" t="s">
        <v>423</v>
      </c>
      <c r="G280" s="282" t="s">
        <v>424</v>
      </c>
      <c r="H280" s="283">
        <v>0.040000000000000001</v>
      </c>
      <c r="I280" s="284"/>
      <c r="J280" s="285">
        <f>ROUND(I280*H280,2)</f>
        <v>0</v>
      </c>
      <c r="K280" s="281" t="s">
        <v>414</v>
      </c>
      <c r="L280" s="286"/>
      <c r="M280" s="287" t="s">
        <v>1</v>
      </c>
      <c r="N280" s="288" t="s">
        <v>42</v>
      </c>
      <c r="O280" s="91"/>
      <c r="P280" s="237">
        <f>O280*H280</f>
        <v>0</v>
      </c>
      <c r="Q280" s="237">
        <v>0.00109</v>
      </c>
      <c r="R280" s="237">
        <f>Q280*H280</f>
        <v>4.3600000000000003E-05</v>
      </c>
      <c r="S280" s="237">
        <v>0</v>
      </c>
      <c r="T280" s="238">
        <f>S280*H280</f>
        <v>0</v>
      </c>
      <c r="U280" s="38"/>
      <c r="V280" s="38"/>
      <c r="W280" s="38"/>
      <c r="X280" s="38"/>
      <c r="Y280" s="38"/>
      <c r="Z280" s="38"/>
      <c r="AA280" s="38"/>
      <c r="AB280" s="38"/>
      <c r="AC280" s="38"/>
      <c r="AD280" s="38"/>
      <c r="AE280" s="38"/>
      <c r="AR280" s="239" t="s">
        <v>212</v>
      </c>
      <c r="AT280" s="239" t="s">
        <v>240</v>
      </c>
      <c r="AU280" s="239" t="s">
        <v>85</v>
      </c>
      <c r="AY280" s="17" t="s">
        <v>150</v>
      </c>
      <c r="BE280" s="240">
        <f>IF(N280="základní",J280,0)</f>
        <v>0</v>
      </c>
      <c r="BF280" s="240">
        <f>IF(N280="snížená",J280,0)</f>
        <v>0</v>
      </c>
      <c r="BG280" s="240">
        <f>IF(N280="zákl. přenesená",J280,0)</f>
        <v>0</v>
      </c>
      <c r="BH280" s="240">
        <f>IF(N280="sníž. přenesená",J280,0)</f>
        <v>0</v>
      </c>
      <c r="BI280" s="240">
        <f>IF(N280="nulová",J280,0)</f>
        <v>0</v>
      </c>
      <c r="BJ280" s="17" t="s">
        <v>21</v>
      </c>
      <c r="BK280" s="240">
        <f>ROUND(I280*H280,2)</f>
        <v>0</v>
      </c>
      <c r="BL280" s="17" t="s">
        <v>157</v>
      </c>
      <c r="BM280" s="239" t="s">
        <v>1061</v>
      </c>
    </row>
    <row r="281" s="2" customFormat="1">
      <c r="A281" s="38"/>
      <c r="B281" s="39"/>
      <c r="C281" s="40"/>
      <c r="D281" s="241" t="s">
        <v>159</v>
      </c>
      <c r="E281" s="40"/>
      <c r="F281" s="242" t="s">
        <v>423</v>
      </c>
      <c r="G281" s="40"/>
      <c r="H281" s="40"/>
      <c r="I281" s="243"/>
      <c r="J281" s="40"/>
      <c r="K281" s="40"/>
      <c r="L281" s="44"/>
      <c r="M281" s="244"/>
      <c r="N281" s="245"/>
      <c r="O281" s="91"/>
      <c r="P281" s="91"/>
      <c r="Q281" s="91"/>
      <c r="R281" s="91"/>
      <c r="S281" s="91"/>
      <c r="T281" s="92"/>
      <c r="U281" s="38"/>
      <c r="V281" s="38"/>
      <c r="W281" s="38"/>
      <c r="X281" s="38"/>
      <c r="Y281" s="38"/>
      <c r="Z281" s="38"/>
      <c r="AA281" s="38"/>
      <c r="AB281" s="38"/>
      <c r="AC281" s="38"/>
      <c r="AD281" s="38"/>
      <c r="AE281" s="38"/>
      <c r="AT281" s="17" t="s">
        <v>159</v>
      </c>
      <c r="AU281" s="17" t="s">
        <v>85</v>
      </c>
    </row>
    <row r="282" s="2" customFormat="1">
      <c r="A282" s="38"/>
      <c r="B282" s="39"/>
      <c r="C282" s="40"/>
      <c r="D282" s="241" t="s">
        <v>177</v>
      </c>
      <c r="E282" s="40"/>
      <c r="F282" s="246" t="s">
        <v>426</v>
      </c>
      <c r="G282" s="40"/>
      <c r="H282" s="40"/>
      <c r="I282" s="243"/>
      <c r="J282" s="40"/>
      <c r="K282" s="40"/>
      <c r="L282" s="44"/>
      <c r="M282" s="244"/>
      <c r="N282" s="245"/>
      <c r="O282" s="91"/>
      <c r="P282" s="91"/>
      <c r="Q282" s="91"/>
      <c r="R282" s="91"/>
      <c r="S282" s="91"/>
      <c r="T282" s="92"/>
      <c r="U282" s="38"/>
      <c r="V282" s="38"/>
      <c r="W282" s="38"/>
      <c r="X282" s="38"/>
      <c r="Y282" s="38"/>
      <c r="Z282" s="38"/>
      <c r="AA282" s="38"/>
      <c r="AB282" s="38"/>
      <c r="AC282" s="38"/>
      <c r="AD282" s="38"/>
      <c r="AE282" s="38"/>
      <c r="AT282" s="17" t="s">
        <v>177</v>
      </c>
      <c r="AU282" s="17" t="s">
        <v>85</v>
      </c>
    </row>
    <row r="283" s="13" customFormat="1">
      <c r="A283" s="13"/>
      <c r="B283" s="247"/>
      <c r="C283" s="248"/>
      <c r="D283" s="241" t="s">
        <v>169</v>
      </c>
      <c r="E283" s="249" t="s">
        <v>1</v>
      </c>
      <c r="F283" s="250" t="s">
        <v>427</v>
      </c>
      <c r="G283" s="248"/>
      <c r="H283" s="251">
        <v>0.040000000000000001</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169</v>
      </c>
      <c r="AU283" s="257" t="s">
        <v>85</v>
      </c>
      <c r="AV283" s="13" t="s">
        <v>85</v>
      </c>
      <c r="AW283" s="13" t="s">
        <v>34</v>
      </c>
      <c r="AX283" s="13" t="s">
        <v>21</v>
      </c>
      <c r="AY283" s="257" t="s">
        <v>150</v>
      </c>
    </row>
    <row r="284" s="2" customFormat="1" ht="24.15" customHeight="1">
      <c r="A284" s="38"/>
      <c r="B284" s="39"/>
      <c r="C284" s="228" t="s">
        <v>346</v>
      </c>
      <c r="D284" s="228" t="s">
        <v>152</v>
      </c>
      <c r="E284" s="229" t="s">
        <v>440</v>
      </c>
      <c r="F284" s="230" t="s">
        <v>441</v>
      </c>
      <c r="G284" s="231" t="s">
        <v>155</v>
      </c>
      <c r="H284" s="232">
        <v>70</v>
      </c>
      <c r="I284" s="233"/>
      <c r="J284" s="234">
        <f>ROUND(I284*H284,2)</f>
        <v>0</v>
      </c>
      <c r="K284" s="230" t="s">
        <v>156</v>
      </c>
      <c r="L284" s="44"/>
      <c r="M284" s="235" t="s">
        <v>1</v>
      </c>
      <c r="N284" s="236" t="s">
        <v>42</v>
      </c>
      <c r="O284" s="91"/>
      <c r="P284" s="237">
        <f>O284*H284</f>
        <v>0</v>
      </c>
      <c r="Q284" s="237">
        <v>0</v>
      </c>
      <c r="R284" s="237">
        <f>Q284*H284</f>
        <v>0</v>
      </c>
      <c r="S284" s="237">
        <v>0</v>
      </c>
      <c r="T284" s="238">
        <f>S284*H284</f>
        <v>0</v>
      </c>
      <c r="U284" s="38"/>
      <c r="V284" s="38"/>
      <c r="W284" s="38"/>
      <c r="X284" s="38"/>
      <c r="Y284" s="38"/>
      <c r="Z284" s="38"/>
      <c r="AA284" s="38"/>
      <c r="AB284" s="38"/>
      <c r="AC284" s="38"/>
      <c r="AD284" s="38"/>
      <c r="AE284" s="38"/>
      <c r="AR284" s="239" t="s">
        <v>157</v>
      </c>
      <c r="AT284" s="239" t="s">
        <v>152</v>
      </c>
      <c r="AU284" s="239" t="s">
        <v>85</v>
      </c>
      <c r="AY284" s="17" t="s">
        <v>150</v>
      </c>
      <c r="BE284" s="240">
        <f>IF(N284="základní",J284,0)</f>
        <v>0</v>
      </c>
      <c r="BF284" s="240">
        <f>IF(N284="snížená",J284,0)</f>
        <v>0</v>
      </c>
      <c r="BG284" s="240">
        <f>IF(N284="zákl. přenesená",J284,0)</f>
        <v>0</v>
      </c>
      <c r="BH284" s="240">
        <f>IF(N284="sníž. přenesená",J284,0)</f>
        <v>0</v>
      </c>
      <c r="BI284" s="240">
        <f>IF(N284="nulová",J284,0)</f>
        <v>0</v>
      </c>
      <c r="BJ284" s="17" t="s">
        <v>21</v>
      </c>
      <c r="BK284" s="240">
        <f>ROUND(I284*H284,2)</f>
        <v>0</v>
      </c>
      <c r="BL284" s="17" t="s">
        <v>157</v>
      </c>
      <c r="BM284" s="239" t="s">
        <v>1062</v>
      </c>
    </row>
    <row r="285" s="2" customFormat="1">
      <c r="A285" s="38"/>
      <c r="B285" s="39"/>
      <c r="C285" s="40"/>
      <c r="D285" s="241" t="s">
        <v>159</v>
      </c>
      <c r="E285" s="40"/>
      <c r="F285" s="242" t="s">
        <v>443</v>
      </c>
      <c r="G285" s="40"/>
      <c r="H285" s="40"/>
      <c r="I285" s="243"/>
      <c r="J285" s="40"/>
      <c r="K285" s="40"/>
      <c r="L285" s="44"/>
      <c r="M285" s="244"/>
      <c r="N285" s="245"/>
      <c r="O285" s="91"/>
      <c r="P285" s="91"/>
      <c r="Q285" s="91"/>
      <c r="R285" s="91"/>
      <c r="S285" s="91"/>
      <c r="T285" s="92"/>
      <c r="U285" s="38"/>
      <c r="V285" s="38"/>
      <c r="W285" s="38"/>
      <c r="X285" s="38"/>
      <c r="Y285" s="38"/>
      <c r="Z285" s="38"/>
      <c r="AA285" s="38"/>
      <c r="AB285" s="38"/>
      <c r="AC285" s="38"/>
      <c r="AD285" s="38"/>
      <c r="AE285" s="38"/>
      <c r="AT285" s="17" t="s">
        <v>159</v>
      </c>
      <c r="AU285" s="17" t="s">
        <v>85</v>
      </c>
    </row>
    <row r="286" s="2" customFormat="1">
      <c r="A286" s="38"/>
      <c r="B286" s="39"/>
      <c r="C286" s="40"/>
      <c r="D286" s="241" t="s">
        <v>161</v>
      </c>
      <c r="E286" s="40"/>
      <c r="F286" s="246" t="s">
        <v>444</v>
      </c>
      <c r="G286" s="40"/>
      <c r="H286" s="40"/>
      <c r="I286" s="243"/>
      <c r="J286" s="40"/>
      <c r="K286" s="40"/>
      <c r="L286" s="44"/>
      <c r="M286" s="244"/>
      <c r="N286" s="245"/>
      <c r="O286" s="91"/>
      <c r="P286" s="91"/>
      <c r="Q286" s="91"/>
      <c r="R286" s="91"/>
      <c r="S286" s="91"/>
      <c r="T286" s="92"/>
      <c r="U286" s="38"/>
      <c r="V286" s="38"/>
      <c r="W286" s="38"/>
      <c r="X286" s="38"/>
      <c r="Y286" s="38"/>
      <c r="Z286" s="38"/>
      <c r="AA286" s="38"/>
      <c r="AB286" s="38"/>
      <c r="AC286" s="38"/>
      <c r="AD286" s="38"/>
      <c r="AE286" s="38"/>
      <c r="AT286" s="17" t="s">
        <v>161</v>
      </c>
      <c r="AU286" s="17" t="s">
        <v>85</v>
      </c>
    </row>
    <row r="287" s="14" customFormat="1">
      <c r="A287" s="14"/>
      <c r="B287" s="258"/>
      <c r="C287" s="259"/>
      <c r="D287" s="241" t="s">
        <v>169</v>
      </c>
      <c r="E287" s="260" t="s">
        <v>1</v>
      </c>
      <c r="F287" s="261" t="s">
        <v>1063</v>
      </c>
      <c r="G287" s="259"/>
      <c r="H287" s="260" t="s">
        <v>1</v>
      </c>
      <c r="I287" s="262"/>
      <c r="J287" s="259"/>
      <c r="K287" s="259"/>
      <c r="L287" s="263"/>
      <c r="M287" s="264"/>
      <c r="N287" s="265"/>
      <c r="O287" s="265"/>
      <c r="P287" s="265"/>
      <c r="Q287" s="265"/>
      <c r="R287" s="265"/>
      <c r="S287" s="265"/>
      <c r="T287" s="266"/>
      <c r="U287" s="14"/>
      <c r="V287" s="14"/>
      <c r="W287" s="14"/>
      <c r="X287" s="14"/>
      <c r="Y287" s="14"/>
      <c r="Z287" s="14"/>
      <c r="AA287" s="14"/>
      <c r="AB287" s="14"/>
      <c r="AC287" s="14"/>
      <c r="AD287" s="14"/>
      <c r="AE287" s="14"/>
      <c r="AT287" s="267" t="s">
        <v>169</v>
      </c>
      <c r="AU287" s="267" t="s">
        <v>85</v>
      </c>
      <c r="AV287" s="14" t="s">
        <v>21</v>
      </c>
      <c r="AW287" s="14" t="s">
        <v>34</v>
      </c>
      <c r="AX287" s="14" t="s">
        <v>77</v>
      </c>
      <c r="AY287" s="267" t="s">
        <v>150</v>
      </c>
    </row>
    <row r="288" s="13" customFormat="1">
      <c r="A288" s="13"/>
      <c r="B288" s="247"/>
      <c r="C288" s="248"/>
      <c r="D288" s="241" t="s">
        <v>169</v>
      </c>
      <c r="E288" s="249" t="s">
        <v>1</v>
      </c>
      <c r="F288" s="250" t="s">
        <v>1064</v>
      </c>
      <c r="G288" s="248"/>
      <c r="H288" s="251">
        <v>37.5</v>
      </c>
      <c r="I288" s="252"/>
      <c r="J288" s="248"/>
      <c r="K288" s="248"/>
      <c r="L288" s="253"/>
      <c r="M288" s="254"/>
      <c r="N288" s="255"/>
      <c r="O288" s="255"/>
      <c r="P288" s="255"/>
      <c r="Q288" s="255"/>
      <c r="R288" s="255"/>
      <c r="S288" s="255"/>
      <c r="T288" s="256"/>
      <c r="U288" s="13"/>
      <c r="V288" s="13"/>
      <c r="W288" s="13"/>
      <c r="X288" s="13"/>
      <c r="Y288" s="13"/>
      <c r="Z288" s="13"/>
      <c r="AA288" s="13"/>
      <c r="AB288" s="13"/>
      <c r="AC288" s="13"/>
      <c r="AD288" s="13"/>
      <c r="AE288" s="13"/>
      <c r="AT288" s="257" t="s">
        <v>169</v>
      </c>
      <c r="AU288" s="257" t="s">
        <v>85</v>
      </c>
      <c r="AV288" s="13" t="s">
        <v>85</v>
      </c>
      <c r="AW288" s="13" t="s">
        <v>34</v>
      </c>
      <c r="AX288" s="13" t="s">
        <v>77</v>
      </c>
      <c r="AY288" s="257" t="s">
        <v>150</v>
      </c>
    </row>
    <row r="289" s="13" customFormat="1">
      <c r="A289" s="13"/>
      <c r="B289" s="247"/>
      <c r="C289" s="248"/>
      <c r="D289" s="241" t="s">
        <v>169</v>
      </c>
      <c r="E289" s="249" t="s">
        <v>1</v>
      </c>
      <c r="F289" s="250" t="s">
        <v>1065</v>
      </c>
      <c r="G289" s="248"/>
      <c r="H289" s="251">
        <v>32.5</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169</v>
      </c>
      <c r="AU289" s="257" t="s">
        <v>85</v>
      </c>
      <c r="AV289" s="13" t="s">
        <v>85</v>
      </c>
      <c r="AW289" s="13" t="s">
        <v>34</v>
      </c>
      <c r="AX289" s="13" t="s">
        <v>77</v>
      </c>
      <c r="AY289" s="257" t="s">
        <v>150</v>
      </c>
    </row>
    <row r="290" s="15" customFormat="1">
      <c r="A290" s="15"/>
      <c r="B290" s="268"/>
      <c r="C290" s="269"/>
      <c r="D290" s="241" t="s">
        <v>169</v>
      </c>
      <c r="E290" s="270" t="s">
        <v>1</v>
      </c>
      <c r="F290" s="271" t="s">
        <v>188</v>
      </c>
      <c r="G290" s="269"/>
      <c r="H290" s="272">
        <v>70</v>
      </c>
      <c r="I290" s="273"/>
      <c r="J290" s="269"/>
      <c r="K290" s="269"/>
      <c r="L290" s="274"/>
      <c r="M290" s="275"/>
      <c r="N290" s="276"/>
      <c r="O290" s="276"/>
      <c r="P290" s="276"/>
      <c r="Q290" s="276"/>
      <c r="R290" s="276"/>
      <c r="S290" s="276"/>
      <c r="T290" s="277"/>
      <c r="U290" s="15"/>
      <c r="V290" s="15"/>
      <c r="W290" s="15"/>
      <c r="X290" s="15"/>
      <c r="Y290" s="15"/>
      <c r="Z290" s="15"/>
      <c r="AA290" s="15"/>
      <c r="AB290" s="15"/>
      <c r="AC290" s="15"/>
      <c r="AD290" s="15"/>
      <c r="AE290" s="15"/>
      <c r="AT290" s="278" t="s">
        <v>169</v>
      </c>
      <c r="AU290" s="278" t="s">
        <v>85</v>
      </c>
      <c r="AV290" s="15" t="s">
        <v>157</v>
      </c>
      <c r="AW290" s="15" t="s">
        <v>34</v>
      </c>
      <c r="AX290" s="15" t="s">
        <v>21</v>
      </c>
      <c r="AY290" s="278" t="s">
        <v>150</v>
      </c>
    </row>
    <row r="291" s="2" customFormat="1" ht="24.15" customHeight="1">
      <c r="A291" s="38"/>
      <c r="B291" s="39"/>
      <c r="C291" s="228" t="s">
        <v>355</v>
      </c>
      <c r="D291" s="228" t="s">
        <v>152</v>
      </c>
      <c r="E291" s="229" t="s">
        <v>448</v>
      </c>
      <c r="F291" s="230" t="s">
        <v>449</v>
      </c>
      <c r="G291" s="231" t="s">
        <v>155</v>
      </c>
      <c r="H291" s="232">
        <v>2100</v>
      </c>
      <c r="I291" s="233"/>
      <c r="J291" s="234">
        <f>ROUND(I291*H291,2)</f>
        <v>0</v>
      </c>
      <c r="K291" s="230" t="s">
        <v>156</v>
      </c>
      <c r="L291" s="44"/>
      <c r="M291" s="235" t="s">
        <v>1</v>
      </c>
      <c r="N291" s="236" t="s">
        <v>42</v>
      </c>
      <c r="O291" s="91"/>
      <c r="P291" s="237">
        <f>O291*H291</f>
        <v>0</v>
      </c>
      <c r="Q291" s="237">
        <v>0</v>
      </c>
      <c r="R291" s="237">
        <f>Q291*H291</f>
        <v>0</v>
      </c>
      <c r="S291" s="237">
        <v>0</v>
      </c>
      <c r="T291" s="238">
        <f>S291*H291</f>
        <v>0</v>
      </c>
      <c r="U291" s="38"/>
      <c r="V291" s="38"/>
      <c r="W291" s="38"/>
      <c r="X291" s="38"/>
      <c r="Y291" s="38"/>
      <c r="Z291" s="38"/>
      <c r="AA291" s="38"/>
      <c r="AB291" s="38"/>
      <c r="AC291" s="38"/>
      <c r="AD291" s="38"/>
      <c r="AE291" s="38"/>
      <c r="AR291" s="239" t="s">
        <v>157</v>
      </c>
      <c r="AT291" s="239" t="s">
        <v>152</v>
      </c>
      <c r="AU291" s="239" t="s">
        <v>85</v>
      </c>
      <c r="AY291" s="17" t="s">
        <v>150</v>
      </c>
      <c r="BE291" s="240">
        <f>IF(N291="základní",J291,0)</f>
        <v>0</v>
      </c>
      <c r="BF291" s="240">
        <f>IF(N291="snížená",J291,0)</f>
        <v>0</v>
      </c>
      <c r="BG291" s="240">
        <f>IF(N291="zákl. přenesená",J291,0)</f>
        <v>0</v>
      </c>
      <c r="BH291" s="240">
        <f>IF(N291="sníž. přenesená",J291,0)</f>
        <v>0</v>
      </c>
      <c r="BI291" s="240">
        <f>IF(N291="nulová",J291,0)</f>
        <v>0</v>
      </c>
      <c r="BJ291" s="17" t="s">
        <v>21</v>
      </c>
      <c r="BK291" s="240">
        <f>ROUND(I291*H291,2)</f>
        <v>0</v>
      </c>
      <c r="BL291" s="17" t="s">
        <v>157</v>
      </c>
      <c r="BM291" s="239" t="s">
        <v>1066</v>
      </c>
    </row>
    <row r="292" s="2" customFormat="1">
      <c r="A292" s="38"/>
      <c r="B292" s="39"/>
      <c r="C292" s="40"/>
      <c r="D292" s="241" t="s">
        <v>159</v>
      </c>
      <c r="E292" s="40"/>
      <c r="F292" s="242" t="s">
        <v>451</v>
      </c>
      <c r="G292" s="40"/>
      <c r="H292" s="40"/>
      <c r="I292" s="243"/>
      <c r="J292" s="40"/>
      <c r="K292" s="40"/>
      <c r="L292" s="44"/>
      <c r="M292" s="244"/>
      <c r="N292" s="245"/>
      <c r="O292" s="91"/>
      <c r="P292" s="91"/>
      <c r="Q292" s="91"/>
      <c r="R292" s="91"/>
      <c r="S292" s="91"/>
      <c r="T292" s="92"/>
      <c r="U292" s="38"/>
      <c r="V292" s="38"/>
      <c r="W292" s="38"/>
      <c r="X292" s="38"/>
      <c r="Y292" s="38"/>
      <c r="Z292" s="38"/>
      <c r="AA292" s="38"/>
      <c r="AB292" s="38"/>
      <c r="AC292" s="38"/>
      <c r="AD292" s="38"/>
      <c r="AE292" s="38"/>
      <c r="AT292" s="17" t="s">
        <v>159</v>
      </c>
      <c r="AU292" s="17" t="s">
        <v>85</v>
      </c>
    </row>
    <row r="293" s="2" customFormat="1">
      <c r="A293" s="38"/>
      <c r="B293" s="39"/>
      <c r="C293" s="40"/>
      <c r="D293" s="241" t="s">
        <v>161</v>
      </c>
      <c r="E293" s="40"/>
      <c r="F293" s="246" t="s">
        <v>444</v>
      </c>
      <c r="G293" s="40"/>
      <c r="H293" s="40"/>
      <c r="I293" s="243"/>
      <c r="J293" s="40"/>
      <c r="K293" s="40"/>
      <c r="L293" s="44"/>
      <c r="M293" s="244"/>
      <c r="N293" s="245"/>
      <c r="O293" s="91"/>
      <c r="P293" s="91"/>
      <c r="Q293" s="91"/>
      <c r="R293" s="91"/>
      <c r="S293" s="91"/>
      <c r="T293" s="92"/>
      <c r="U293" s="38"/>
      <c r="V293" s="38"/>
      <c r="W293" s="38"/>
      <c r="X293" s="38"/>
      <c r="Y293" s="38"/>
      <c r="Z293" s="38"/>
      <c r="AA293" s="38"/>
      <c r="AB293" s="38"/>
      <c r="AC293" s="38"/>
      <c r="AD293" s="38"/>
      <c r="AE293" s="38"/>
      <c r="AT293" s="17" t="s">
        <v>161</v>
      </c>
      <c r="AU293" s="17" t="s">
        <v>85</v>
      </c>
    </row>
    <row r="294" s="13" customFormat="1">
      <c r="A294" s="13"/>
      <c r="B294" s="247"/>
      <c r="C294" s="248"/>
      <c r="D294" s="241" t="s">
        <v>169</v>
      </c>
      <c r="E294" s="249" t="s">
        <v>1</v>
      </c>
      <c r="F294" s="250" t="s">
        <v>1067</v>
      </c>
      <c r="G294" s="248"/>
      <c r="H294" s="251">
        <v>2100</v>
      </c>
      <c r="I294" s="252"/>
      <c r="J294" s="248"/>
      <c r="K294" s="248"/>
      <c r="L294" s="253"/>
      <c r="M294" s="254"/>
      <c r="N294" s="255"/>
      <c r="O294" s="255"/>
      <c r="P294" s="255"/>
      <c r="Q294" s="255"/>
      <c r="R294" s="255"/>
      <c r="S294" s="255"/>
      <c r="T294" s="256"/>
      <c r="U294" s="13"/>
      <c r="V294" s="13"/>
      <c r="W294" s="13"/>
      <c r="X294" s="13"/>
      <c r="Y294" s="13"/>
      <c r="Z294" s="13"/>
      <c r="AA294" s="13"/>
      <c r="AB294" s="13"/>
      <c r="AC294" s="13"/>
      <c r="AD294" s="13"/>
      <c r="AE294" s="13"/>
      <c r="AT294" s="257" t="s">
        <v>169</v>
      </c>
      <c r="AU294" s="257" t="s">
        <v>85</v>
      </c>
      <c r="AV294" s="13" t="s">
        <v>85</v>
      </c>
      <c r="AW294" s="13" t="s">
        <v>34</v>
      </c>
      <c r="AX294" s="13" t="s">
        <v>21</v>
      </c>
      <c r="AY294" s="257" t="s">
        <v>150</v>
      </c>
    </row>
    <row r="295" s="2" customFormat="1" ht="24.15" customHeight="1">
      <c r="A295" s="38"/>
      <c r="B295" s="39"/>
      <c r="C295" s="228" t="s">
        <v>366</v>
      </c>
      <c r="D295" s="228" t="s">
        <v>152</v>
      </c>
      <c r="E295" s="229" t="s">
        <v>454</v>
      </c>
      <c r="F295" s="230" t="s">
        <v>455</v>
      </c>
      <c r="G295" s="231" t="s">
        <v>155</v>
      </c>
      <c r="H295" s="232">
        <v>70</v>
      </c>
      <c r="I295" s="233"/>
      <c r="J295" s="234">
        <f>ROUND(I295*H295,2)</f>
        <v>0</v>
      </c>
      <c r="K295" s="230" t="s">
        <v>156</v>
      </c>
      <c r="L295" s="44"/>
      <c r="M295" s="235" t="s">
        <v>1</v>
      </c>
      <c r="N295" s="236" t="s">
        <v>42</v>
      </c>
      <c r="O295" s="91"/>
      <c r="P295" s="237">
        <f>O295*H295</f>
        <v>0</v>
      </c>
      <c r="Q295" s="237">
        <v>0</v>
      </c>
      <c r="R295" s="237">
        <f>Q295*H295</f>
        <v>0</v>
      </c>
      <c r="S295" s="237">
        <v>0</v>
      </c>
      <c r="T295" s="238">
        <f>S295*H295</f>
        <v>0</v>
      </c>
      <c r="U295" s="38"/>
      <c r="V295" s="38"/>
      <c r="W295" s="38"/>
      <c r="X295" s="38"/>
      <c r="Y295" s="38"/>
      <c r="Z295" s="38"/>
      <c r="AA295" s="38"/>
      <c r="AB295" s="38"/>
      <c r="AC295" s="38"/>
      <c r="AD295" s="38"/>
      <c r="AE295" s="38"/>
      <c r="AR295" s="239" t="s">
        <v>157</v>
      </c>
      <c r="AT295" s="239" t="s">
        <v>152</v>
      </c>
      <c r="AU295" s="239" t="s">
        <v>85</v>
      </c>
      <c r="AY295" s="17" t="s">
        <v>150</v>
      </c>
      <c r="BE295" s="240">
        <f>IF(N295="základní",J295,0)</f>
        <v>0</v>
      </c>
      <c r="BF295" s="240">
        <f>IF(N295="snížená",J295,0)</f>
        <v>0</v>
      </c>
      <c r="BG295" s="240">
        <f>IF(N295="zákl. přenesená",J295,0)</f>
        <v>0</v>
      </c>
      <c r="BH295" s="240">
        <f>IF(N295="sníž. přenesená",J295,0)</f>
        <v>0</v>
      </c>
      <c r="BI295" s="240">
        <f>IF(N295="nulová",J295,0)</f>
        <v>0</v>
      </c>
      <c r="BJ295" s="17" t="s">
        <v>21</v>
      </c>
      <c r="BK295" s="240">
        <f>ROUND(I295*H295,2)</f>
        <v>0</v>
      </c>
      <c r="BL295" s="17" t="s">
        <v>157</v>
      </c>
      <c r="BM295" s="239" t="s">
        <v>1068</v>
      </c>
    </row>
    <row r="296" s="2" customFormat="1">
      <c r="A296" s="38"/>
      <c r="B296" s="39"/>
      <c r="C296" s="40"/>
      <c r="D296" s="241" t="s">
        <v>159</v>
      </c>
      <c r="E296" s="40"/>
      <c r="F296" s="242" t="s">
        <v>457</v>
      </c>
      <c r="G296" s="40"/>
      <c r="H296" s="40"/>
      <c r="I296" s="243"/>
      <c r="J296" s="40"/>
      <c r="K296" s="40"/>
      <c r="L296" s="44"/>
      <c r="M296" s="244"/>
      <c r="N296" s="245"/>
      <c r="O296" s="91"/>
      <c r="P296" s="91"/>
      <c r="Q296" s="91"/>
      <c r="R296" s="91"/>
      <c r="S296" s="91"/>
      <c r="T296" s="92"/>
      <c r="U296" s="38"/>
      <c r="V296" s="38"/>
      <c r="W296" s="38"/>
      <c r="X296" s="38"/>
      <c r="Y296" s="38"/>
      <c r="Z296" s="38"/>
      <c r="AA296" s="38"/>
      <c r="AB296" s="38"/>
      <c r="AC296" s="38"/>
      <c r="AD296" s="38"/>
      <c r="AE296" s="38"/>
      <c r="AT296" s="17" t="s">
        <v>159</v>
      </c>
      <c r="AU296" s="17" t="s">
        <v>85</v>
      </c>
    </row>
    <row r="297" s="2" customFormat="1">
      <c r="A297" s="38"/>
      <c r="B297" s="39"/>
      <c r="C297" s="40"/>
      <c r="D297" s="241" t="s">
        <v>161</v>
      </c>
      <c r="E297" s="40"/>
      <c r="F297" s="246" t="s">
        <v>458</v>
      </c>
      <c r="G297" s="40"/>
      <c r="H297" s="40"/>
      <c r="I297" s="243"/>
      <c r="J297" s="40"/>
      <c r="K297" s="40"/>
      <c r="L297" s="44"/>
      <c r="M297" s="244"/>
      <c r="N297" s="245"/>
      <c r="O297" s="91"/>
      <c r="P297" s="91"/>
      <c r="Q297" s="91"/>
      <c r="R297" s="91"/>
      <c r="S297" s="91"/>
      <c r="T297" s="92"/>
      <c r="U297" s="38"/>
      <c r="V297" s="38"/>
      <c r="W297" s="38"/>
      <c r="X297" s="38"/>
      <c r="Y297" s="38"/>
      <c r="Z297" s="38"/>
      <c r="AA297" s="38"/>
      <c r="AB297" s="38"/>
      <c r="AC297" s="38"/>
      <c r="AD297" s="38"/>
      <c r="AE297" s="38"/>
      <c r="AT297" s="17" t="s">
        <v>161</v>
      </c>
      <c r="AU297" s="17" t="s">
        <v>85</v>
      </c>
    </row>
    <row r="298" s="2" customFormat="1" ht="24.15" customHeight="1">
      <c r="A298" s="38"/>
      <c r="B298" s="39"/>
      <c r="C298" s="228" t="s">
        <v>373</v>
      </c>
      <c r="D298" s="228" t="s">
        <v>152</v>
      </c>
      <c r="E298" s="229" t="s">
        <v>460</v>
      </c>
      <c r="F298" s="230" t="s">
        <v>461</v>
      </c>
      <c r="G298" s="231" t="s">
        <v>165</v>
      </c>
      <c r="H298" s="232">
        <v>66.587999999999994</v>
      </c>
      <c r="I298" s="233"/>
      <c r="J298" s="234">
        <f>ROUND(I298*H298,2)</f>
        <v>0</v>
      </c>
      <c r="K298" s="230" t="s">
        <v>156</v>
      </c>
      <c r="L298" s="44"/>
      <c r="M298" s="235" t="s">
        <v>1</v>
      </c>
      <c r="N298" s="236" t="s">
        <v>42</v>
      </c>
      <c r="O298" s="91"/>
      <c r="P298" s="237">
        <f>O298*H298</f>
        <v>0</v>
      </c>
      <c r="Q298" s="237">
        <v>0</v>
      </c>
      <c r="R298" s="237">
        <f>Q298*H298</f>
        <v>0</v>
      </c>
      <c r="S298" s="237">
        <v>0</v>
      </c>
      <c r="T298" s="238">
        <f>S298*H298</f>
        <v>0</v>
      </c>
      <c r="U298" s="38"/>
      <c r="V298" s="38"/>
      <c r="W298" s="38"/>
      <c r="X298" s="38"/>
      <c r="Y298" s="38"/>
      <c r="Z298" s="38"/>
      <c r="AA298" s="38"/>
      <c r="AB298" s="38"/>
      <c r="AC298" s="38"/>
      <c r="AD298" s="38"/>
      <c r="AE298" s="38"/>
      <c r="AR298" s="239" t="s">
        <v>157</v>
      </c>
      <c r="AT298" s="239" t="s">
        <v>152</v>
      </c>
      <c r="AU298" s="239" t="s">
        <v>85</v>
      </c>
      <c r="AY298" s="17" t="s">
        <v>150</v>
      </c>
      <c r="BE298" s="240">
        <f>IF(N298="základní",J298,0)</f>
        <v>0</v>
      </c>
      <c r="BF298" s="240">
        <f>IF(N298="snížená",J298,0)</f>
        <v>0</v>
      </c>
      <c r="BG298" s="240">
        <f>IF(N298="zákl. přenesená",J298,0)</f>
        <v>0</v>
      </c>
      <c r="BH298" s="240">
        <f>IF(N298="sníž. přenesená",J298,0)</f>
        <v>0</v>
      </c>
      <c r="BI298" s="240">
        <f>IF(N298="nulová",J298,0)</f>
        <v>0</v>
      </c>
      <c r="BJ298" s="17" t="s">
        <v>21</v>
      </c>
      <c r="BK298" s="240">
        <f>ROUND(I298*H298,2)</f>
        <v>0</v>
      </c>
      <c r="BL298" s="17" t="s">
        <v>157</v>
      </c>
      <c r="BM298" s="239" t="s">
        <v>1069</v>
      </c>
    </row>
    <row r="299" s="2" customFormat="1">
      <c r="A299" s="38"/>
      <c r="B299" s="39"/>
      <c r="C299" s="40"/>
      <c r="D299" s="241" t="s">
        <v>159</v>
      </c>
      <c r="E299" s="40"/>
      <c r="F299" s="242" t="s">
        <v>463</v>
      </c>
      <c r="G299" s="40"/>
      <c r="H299" s="40"/>
      <c r="I299" s="243"/>
      <c r="J299" s="40"/>
      <c r="K299" s="40"/>
      <c r="L299" s="44"/>
      <c r="M299" s="244"/>
      <c r="N299" s="245"/>
      <c r="O299" s="91"/>
      <c r="P299" s="91"/>
      <c r="Q299" s="91"/>
      <c r="R299" s="91"/>
      <c r="S299" s="91"/>
      <c r="T299" s="92"/>
      <c r="U299" s="38"/>
      <c r="V299" s="38"/>
      <c r="W299" s="38"/>
      <c r="X299" s="38"/>
      <c r="Y299" s="38"/>
      <c r="Z299" s="38"/>
      <c r="AA299" s="38"/>
      <c r="AB299" s="38"/>
      <c r="AC299" s="38"/>
      <c r="AD299" s="38"/>
      <c r="AE299" s="38"/>
      <c r="AT299" s="17" t="s">
        <v>159</v>
      </c>
      <c r="AU299" s="17" t="s">
        <v>85</v>
      </c>
    </row>
    <row r="300" s="2" customFormat="1">
      <c r="A300" s="38"/>
      <c r="B300" s="39"/>
      <c r="C300" s="40"/>
      <c r="D300" s="241" t="s">
        <v>161</v>
      </c>
      <c r="E300" s="40"/>
      <c r="F300" s="246" t="s">
        <v>464</v>
      </c>
      <c r="G300" s="40"/>
      <c r="H300" s="40"/>
      <c r="I300" s="243"/>
      <c r="J300" s="40"/>
      <c r="K300" s="40"/>
      <c r="L300" s="44"/>
      <c r="M300" s="244"/>
      <c r="N300" s="245"/>
      <c r="O300" s="91"/>
      <c r="P300" s="91"/>
      <c r="Q300" s="91"/>
      <c r="R300" s="91"/>
      <c r="S300" s="91"/>
      <c r="T300" s="92"/>
      <c r="U300" s="38"/>
      <c r="V300" s="38"/>
      <c r="W300" s="38"/>
      <c r="X300" s="38"/>
      <c r="Y300" s="38"/>
      <c r="Z300" s="38"/>
      <c r="AA300" s="38"/>
      <c r="AB300" s="38"/>
      <c r="AC300" s="38"/>
      <c r="AD300" s="38"/>
      <c r="AE300" s="38"/>
      <c r="AT300" s="17" t="s">
        <v>161</v>
      </c>
      <c r="AU300" s="17" t="s">
        <v>85</v>
      </c>
    </row>
    <row r="301" s="14" customFormat="1">
      <c r="A301" s="14"/>
      <c r="B301" s="258"/>
      <c r="C301" s="259"/>
      <c r="D301" s="241" t="s">
        <v>169</v>
      </c>
      <c r="E301" s="260" t="s">
        <v>1</v>
      </c>
      <c r="F301" s="261" t="s">
        <v>465</v>
      </c>
      <c r="G301" s="259"/>
      <c r="H301" s="260" t="s">
        <v>1</v>
      </c>
      <c r="I301" s="262"/>
      <c r="J301" s="259"/>
      <c r="K301" s="259"/>
      <c r="L301" s="263"/>
      <c r="M301" s="264"/>
      <c r="N301" s="265"/>
      <c r="O301" s="265"/>
      <c r="P301" s="265"/>
      <c r="Q301" s="265"/>
      <c r="R301" s="265"/>
      <c r="S301" s="265"/>
      <c r="T301" s="266"/>
      <c r="U301" s="14"/>
      <c r="V301" s="14"/>
      <c r="W301" s="14"/>
      <c r="X301" s="14"/>
      <c r="Y301" s="14"/>
      <c r="Z301" s="14"/>
      <c r="AA301" s="14"/>
      <c r="AB301" s="14"/>
      <c r="AC301" s="14"/>
      <c r="AD301" s="14"/>
      <c r="AE301" s="14"/>
      <c r="AT301" s="267" t="s">
        <v>169</v>
      </c>
      <c r="AU301" s="267" t="s">
        <v>85</v>
      </c>
      <c r="AV301" s="14" t="s">
        <v>21</v>
      </c>
      <c r="AW301" s="14" t="s">
        <v>34</v>
      </c>
      <c r="AX301" s="14" t="s">
        <v>77</v>
      </c>
      <c r="AY301" s="267" t="s">
        <v>150</v>
      </c>
    </row>
    <row r="302" s="13" customFormat="1">
      <c r="A302" s="13"/>
      <c r="B302" s="247"/>
      <c r="C302" s="248"/>
      <c r="D302" s="241" t="s">
        <v>169</v>
      </c>
      <c r="E302" s="249" t="s">
        <v>1</v>
      </c>
      <c r="F302" s="250" t="s">
        <v>1070</v>
      </c>
      <c r="G302" s="248"/>
      <c r="H302" s="251">
        <v>22.32</v>
      </c>
      <c r="I302" s="252"/>
      <c r="J302" s="248"/>
      <c r="K302" s="248"/>
      <c r="L302" s="253"/>
      <c r="M302" s="254"/>
      <c r="N302" s="255"/>
      <c r="O302" s="255"/>
      <c r="P302" s="255"/>
      <c r="Q302" s="255"/>
      <c r="R302" s="255"/>
      <c r="S302" s="255"/>
      <c r="T302" s="256"/>
      <c r="U302" s="13"/>
      <c r="V302" s="13"/>
      <c r="W302" s="13"/>
      <c r="X302" s="13"/>
      <c r="Y302" s="13"/>
      <c r="Z302" s="13"/>
      <c r="AA302" s="13"/>
      <c r="AB302" s="13"/>
      <c r="AC302" s="13"/>
      <c r="AD302" s="13"/>
      <c r="AE302" s="13"/>
      <c r="AT302" s="257" t="s">
        <v>169</v>
      </c>
      <c r="AU302" s="257" t="s">
        <v>85</v>
      </c>
      <c r="AV302" s="13" t="s">
        <v>85</v>
      </c>
      <c r="AW302" s="13" t="s">
        <v>34</v>
      </c>
      <c r="AX302" s="13" t="s">
        <v>77</v>
      </c>
      <c r="AY302" s="257" t="s">
        <v>150</v>
      </c>
    </row>
    <row r="303" s="13" customFormat="1">
      <c r="A303" s="13"/>
      <c r="B303" s="247"/>
      <c r="C303" s="248"/>
      <c r="D303" s="241" t="s">
        <v>169</v>
      </c>
      <c r="E303" s="249" t="s">
        <v>1</v>
      </c>
      <c r="F303" s="250" t="s">
        <v>1071</v>
      </c>
      <c r="G303" s="248"/>
      <c r="H303" s="251">
        <v>44.268000000000001</v>
      </c>
      <c r="I303" s="252"/>
      <c r="J303" s="248"/>
      <c r="K303" s="248"/>
      <c r="L303" s="253"/>
      <c r="M303" s="254"/>
      <c r="N303" s="255"/>
      <c r="O303" s="255"/>
      <c r="P303" s="255"/>
      <c r="Q303" s="255"/>
      <c r="R303" s="255"/>
      <c r="S303" s="255"/>
      <c r="T303" s="256"/>
      <c r="U303" s="13"/>
      <c r="V303" s="13"/>
      <c r="W303" s="13"/>
      <c r="X303" s="13"/>
      <c r="Y303" s="13"/>
      <c r="Z303" s="13"/>
      <c r="AA303" s="13"/>
      <c r="AB303" s="13"/>
      <c r="AC303" s="13"/>
      <c r="AD303" s="13"/>
      <c r="AE303" s="13"/>
      <c r="AT303" s="257" t="s">
        <v>169</v>
      </c>
      <c r="AU303" s="257" t="s">
        <v>85</v>
      </c>
      <c r="AV303" s="13" t="s">
        <v>85</v>
      </c>
      <c r="AW303" s="13" t="s">
        <v>34</v>
      </c>
      <c r="AX303" s="13" t="s">
        <v>77</v>
      </c>
      <c r="AY303" s="257" t="s">
        <v>150</v>
      </c>
    </row>
    <row r="304" s="15" customFormat="1">
      <c r="A304" s="15"/>
      <c r="B304" s="268"/>
      <c r="C304" s="269"/>
      <c r="D304" s="241" t="s">
        <v>169</v>
      </c>
      <c r="E304" s="270" t="s">
        <v>1</v>
      </c>
      <c r="F304" s="271" t="s">
        <v>188</v>
      </c>
      <c r="G304" s="269"/>
      <c r="H304" s="272">
        <v>66.587999999999994</v>
      </c>
      <c r="I304" s="273"/>
      <c r="J304" s="269"/>
      <c r="K304" s="269"/>
      <c r="L304" s="274"/>
      <c r="M304" s="275"/>
      <c r="N304" s="276"/>
      <c r="O304" s="276"/>
      <c r="P304" s="276"/>
      <c r="Q304" s="276"/>
      <c r="R304" s="276"/>
      <c r="S304" s="276"/>
      <c r="T304" s="277"/>
      <c r="U304" s="15"/>
      <c r="V304" s="15"/>
      <c r="W304" s="15"/>
      <c r="X304" s="15"/>
      <c r="Y304" s="15"/>
      <c r="Z304" s="15"/>
      <c r="AA304" s="15"/>
      <c r="AB304" s="15"/>
      <c r="AC304" s="15"/>
      <c r="AD304" s="15"/>
      <c r="AE304" s="15"/>
      <c r="AT304" s="278" t="s">
        <v>169</v>
      </c>
      <c r="AU304" s="278" t="s">
        <v>85</v>
      </c>
      <c r="AV304" s="15" t="s">
        <v>157</v>
      </c>
      <c r="AW304" s="15" t="s">
        <v>34</v>
      </c>
      <c r="AX304" s="15" t="s">
        <v>21</v>
      </c>
      <c r="AY304" s="278" t="s">
        <v>150</v>
      </c>
    </row>
    <row r="305" s="2" customFormat="1" ht="24.15" customHeight="1">
      <c r="A305" s="38"/>
      <c r="B305" s="39"/>
      <c r="C305" s="228" t="s">
        <v>379</v>
      </c>
      <c r="D305" s="228" t="s">
        <v>152</v>
      </c>
      <c r="E305" s="229" t="s">
        <v>469</v>
      </c>
      <c r="F305" s="230" t="s">
        <v>470</v>
      </c>
      <c r="G305" s="231" t="s">
        <v>165</v>
      </c>
      <c r="H305" s="232">
        <v>1997.6400000000001</v>
      </c>
      <c r="I305" s="233"/>
      <c r="J305" s="234">
        <f>ROUND(I305*H305,2)</f>
        <v>0</v>
      </c>
      <c r="K305" s="230" t="s">
        <v>156</v>
      </c>
      <c r="L305" s="44"/>
      <c r="M305" s="235" t="s">
        <v>1</v>
      </c>
      <c r="N305" s="236" t="s">
        <v>42</v>
      </c>
      <c r="O305" s="91"/>
      <c r="P305" s="237">
        <f>O305*H305</f>
        <v>0</v>
      </c>
      <c r="Q305" s="237">
        <v>0</v>
      </c>
      <c r="R305" s="237">
        <f>Q305*H305</f>
        <v>0</v>
      </c>
      <c r="S305" s="237">
        <v>0</v>
      </c>
      <c r="T305" s="238">
        <f>S305*H305</f>
        <v>0</v>
      </c>
      <c r="U305" s="38"/>
      <c r="V305" s="38"/>
      <c r="W305" s="38"/>
      <c r="X305" s="38"/>
      <c r="Y305" s="38"/>
      <c r="Z305" s="38"/>
      <c r="AA305" s="38"/>
      <c r="AB305" s="38"/>
      <c r="AC305" s="38"/>
      <c r="AD305" s="38"/>
      <c r="AE305" s="38"/>
      <c r="AR305" s="239" t="s">
        <v>157</v>
      </c>
      <c r="AT305" s="239" t="s">
        <v>152</v>
      </c>
      <c r="AU305" s="239" t="s">
        <v>85</v>
      </c>
      <c r="AY305" s="17" t="s">
        <v>150</v>
      </c>
      <c r="BE305" s="240">
        <f>IF(N305="základní",J305,0)</f>
        <v>0</v>
      </c>
      <c r="BF305" s="240">
        <f>IF(N305="snížená",J305,0)</f>
        <v>0</v>
      </c>
      <c r="BG305" s="240">
        <f>IF(N305="zákl. přenesená",J305,0)</f>
        <v>0</v>
      </c>
      <c r="BH305" s="240">
        <f>IF(N305="sníž. přenesená",J305,0)</f>
        <v>0</v>
      </c>
      <c r="BI305" s="240">
        <f>IF(N305="nulová",J305,0)</f>
        <v>0</v>
      </c>
      <c r="BJ305" s="17" t="s">
        <v>21</v>
      </c>
      <c r="BK305" s="240">
        <f>ROUND(I305*H305,2)</f>
        <v>0</v>
      </c>
      <c r="BL305" s="17" t="s">
        <v>157</v>
      </c>
      <c r="BM305" s="239" t="s">
        <v>1072</v>
      </c>
    </row>
    <row r="306" s="2" customFormat="1">
      <c r="A306" s="38"/>
      <c r="B306" s="39"/>
      <c r="C306" s="40"/>
      <c r="D306" s="241" t="s">
        <v>159</v>
      </c>
      <c r="E306" s="40"/>
      <c r="F306" s="242" t="s">
        <v>472</v>
      </c>
      <c r="G306" s="40"/>
      <c r="H306" s="40"/>
      <c r="I306" s="243"/>
      <c r="J306" s="40"/>
      <c r="K306" s="40"/>
      <c r="L306" s="44"/>
      <c r="M306" s="244"/>
      <c r="N306" s="245"/>
      <c r="O306" s="91"/>
      <c r="P306" s="91"/>
      <c r="Q306" s="91"/>
      <c r="R306" s="91"/>
      <c r="S306" s="91"/>
      <c r="T306" s="92"/>
      <c r="U306" s="38"/>
      <c r="V306" s="38"/>
      <c r="W306" s="38"/>
      <c r="X306" s="38"/>
      <c r="Y306" s="38"/>
      <c r="Z306" s="38"/>
      <c r="AA306" s="38"/>
      <c r="AB306" s="38"/>
      <c r="AC306" s="38"/>
      <c r="AD306" s="38"/>
      <c r="AE306" s="38"/>
      <c r="AT306" s="17" t="s">
        <v>159</v>
      </c>
      <c r="AU306" s="17" t="s">
        <v>85</v>
      </c>
    </row>
    <row r="307" s="2" customFormat="1">
      <c r="A307" s="38"/>
      <c r="B307" s="39"/>
      <c r="C307" s="40"/>
      <c r="D307" s="241" t="s">
        <v>161</v>
      </c>
      <c r="E307" s="40"/>
      <c r="F307" s="246" t="s">
        <v>464</v>
      </c>
      <c r="G307" s="40"/>
      <c r="H307" s="40"/>
      <c r="I307" s="243"/>
      <c r="J307" s="40"/>
      <c r="K307" s="40"/>
      <c r="L307" s="44"/>
      <c r="M307" s="244"/>
      <c r="N307" s="245"/>
      <c r="O307" s="91"/>
      <c r="P307" s="91"/>
      <c r="Q307" s="91"/>
      <c r="R307" s="91"/>
      <c r="S307" s="91"/>
      <c r="T307" s="92"/>
      <c r="U307" s="38"/>
      <c r="V307" s="38"/>
      <c r="W307" s="38"/>
      <c r="X307" s="38"/>
      <c r="Y307" s="38"/>
      <c r="Z307" s="38"/>
      <c r="AA307" s="38"/>
      <c r="AB307" s="38"/>
      <c r="AC307" s="38"/>
      <c r="AD307" s="38"/>
      <c r="AE307" s="38"/>
      <c r="AT307" s="17" t="s">
        <v>161</v>
      </c>
      <c r="AU307" s="17" t="s">
        <v>85</v>
      </c>
    </row>
    <row r="308" s="13" customFormat="1">
      <c r="A308" s="13"/>
      <c r="B308" s="247"/>
      <c r="C308" s="248"/>
      <c r="D308" s="241" t="s">
        <v>169</v>
      </c>
      <c r="E308" s="249" t="s">
        <v>1</v>
      </c>
      <c r="F308" s="250" t="s">
        <v>1073</v>
      </c>
      <c r="G308" s="248"/>
      <c r="H308" s="251">
        <v>1997.6400000000001</v>
      </c>
      <c r="I308" s="252"/>
      <c r="J308" s="248"/>
      <c r="K308" s="248"/>
      <c r="L308" s="253"/>
      <c r="M308" s="254"/>
      <c r="N308" s="255"/>
      <c r="O308" s="255"/>
      <c r="P308" s="255"/>
      <c r="Q308" s="255"/>
      <c r="R308" s="255"/>
      <c r="S308" s="255"/>
      <c r="T308" s="256"/>
      <c r="U308" s="13"/>
      <c r="V308" s="13"/>
      <c r="W308" s="13"/>
      <c r="X308" s="13"/>
      <c r="Y308" s="13"/>
      <c r="Z308" s="13"/>
      <c r="AA308" s="13"/>
      <c r="AB308" s="13"/>
      <c r="AC308" s="13"/>
      <c r="AD308" s="13"/>
      <c r="AE308" s="13"/>
      <c r="AT308" s="257" t="s">
        <v>169</v>
      </c>
      <c r="AU308" s="257" t="s">
        <v>85</v>
      </c>
      <c r="AV308" s="13" t="s">
        <v>85</v>
      </c>
      <c r="AW308" s="13" t="s">
        <v>34</v>
      </c>
      <c r="AX308" s="13" t="s">
        <v>21</v>
      </c>
      <c r="AY308" s="257" t="s">
        <v>150</v>
      </c>
    </row>
    <row r="309" s="2" customFormat="1" ht="24.15" customHeight="1">
      <c r="A309" s="38"/>
      <c r="B309" s="39"/>
      <c r="C309" s="228" t="s">
        <v>384</v>
      </c>
      <c r="D309" s="228" t="s">
        <v>152</v>
      </c>
      <c r="E309" s="229" t="s">
        <v>475</v>
      </c>
      <c r="F309" s="230" t="s">
        <v>476</v>
      </c>
      <c r="G309" s="231" t="s">
        <v>165</v>
      </c>
      <c r="H309" s="232">
        <v>66.587999999999994</v>
      </c>
      <c r="I309" s="233"/>
      <c r="J309" s="234">
        <f>ROUND(I309*H309,2)</f>
        <v>0</v>
      </c>
      <c r="K309" s="230" t="s">
        <v>156</v>
      </c>
      <c r="L309" s="44"/>
      <c r="M309" s="235" t="s">
        <v>1</v>
      </c>
      <c r="N309" s="236" t="s">
        <v>42</v>
      </c>
      <c r="O309" s="91"/>
      <c r="P309" s="237">
        <f>O309*H309</f>
        <v>0</v>
      </c>
      <c r="Q309" s="237">
        <v>0</v>
      </c>
      <c r="R309" s="237">
        <f>Q309*H309</f>
        <v>0</v>
      </c>
      <c r="S309" s="237">
        <v>0</v>
      </c>
      <c r="T309" s="238">
        <f>S309*H309</f>
        <v>0</v>
      </c>
      <c r="U309" s="38"/>
      <c r="V309" s="38"/>
      <c r="W309" s="38"/>
      <c r="X309" s="38"/>
      <c r="Y309" s="38"/>
      <c r="Z309" s="38"/>
      <c r="AA309" s="38"/>
      <c r="AB309" s="38"/>
      <c r="AC309" s="38"/>
      <c r="AD309" s="38"/>
      <c r="AE309" s="38"/>
      <c r="AR309" s="239" t="s">
        <v>157</v>
      </c>
      <c r="AT309" s="239" t="s">
        <v>152</v>
      </c>
      <c r="AU309" s="239" t="s">
        <v>85</v>
      </c>
      <c r="AY309" s="17" t="s">
        <v>150</v>
      </c>
      <c r="BE309" s="240">
        <f>IF(N309="základní",J309,0)</f>
        <v>0</v>
      </c>
      <c r="BF309" s="240">
        <f>IF(N309="snížená",J309,0)</f>
        <v>0</v>
      </c>
      <c r="BG309" s="240">
        <f>IF(N309="zákl. přenesená",J309,0)</f>
        <v>0</v>
      </c>
      <c r="BH309" s="240">
        <f>IF(N309="sníž. přenesená",J309,0)</f>
        <v>0</v>
      </c>
      <c r="BI309" s="240">
        <f>IF(N309="nulová",J309,0)</f>
        <v>0</v>
      </c>
      <c r="BJ309" s="17" t="s">
        <v>21</v>
      </c>
      <c r="BK309" s="240">
        <f>ROUND(I309*H309,2)</f>
        <v>0</v>
      </c>
      <c r="BL309" s="17" t="s">
        <v>157</v>
      </c>
      <c r="BM309" s="239" t="s">
        <v>1074</v>
      </c>
    </row>
    <row r="310" s="2" customFormat="1">
      <c r="A310" s="38"/>
      <c r="B310" s="39"/>
      <c r="C310" s="40"/>
      <c r="D310" s="241" t="s">
        <v>159</v>
      </c>
      <c r="E310" s="40"/>
      <c r="F310" s="242" t="s">
        <v>478</v>
      </c>
      <c r="G310" s="40"/>
      <c r="H310" s="40"/>
      <c r="I310" s="243"/>
      <c r="J310" s="40"/>
      <c r="K310" s="40"/>
      <c r="L310" s="44"/>
      <c r="M310" s="244"/>
      <c r="N310" s="245"/>
      <c r="O310" s="91"/>
      <c r="P310" s="91"/>
      <c r="Q310" s="91"/>
      <c r="R310" s="91"/>
      <c r="S310" s="91"/>
      <c r="T310" s="92"/>
      <c r="U310" s="38"/>
      <c r="V310" s="38"/>
      <c r="W310" s="38"/>
      <c r="X310" s="38"/>
      <c r="Y310" s="38"/>
      <c r="Z310" s="38"/>
      <c r="AA310" s="38"/>
      <c r="AB310" s="38"/>
      <c r="AC310" s="38"/>
      <c r="AD310" s="38"/>
      <c r="AE310" s="38"/>
      <c r="AT310" s="17" t="s">
        <v>159</v>
      </c>
      <c r="AU310" s="17" t="s">
        <v>85</v>
      </c>
    </row>
    <row r="311" s="2" customFormat="1">
      <c r="A311" s="38"/>
      <c r="B311" s="39"/>
      <c r="C311" s="40"/>
      <c r="D311" s="241" t="s">
        <v>161</v>
      </c>
      <c r="E311" s="40"/>
      <c r="F311" s="246" t="s">
        <v>479</v>
      </c>
      <c r="G311" s="40"/>
      <c r="H311" s="40"/>
      <c r="I311" s="243"/>
      <c r="J311" s="40"/>
      <c r="K311" s="40"/>
      <c r="L311" s="44"/>
      <c r="M311" s="244"/>
      <c r="N311" s="245"/>
      <c r="O311" s="91"/>
      <c r="P311" s="91"/>
      <c r="Q311" s="91"/>
      <c r="R311" s="91"/>
      <c r="S311" s="91"/>
      <c r="T311" s="92"/>
      <c r="U311" s="38"/>
      <c r="V311" s="38"/>
      <c r="W311" s="38"/>
      <c r="X311" s="38"/>
      <c r="Y311" s="38"/>
      <c r="Z311" s="38"/>
      <c r="AA311" s="38"/>
      <c r="AB311" s="38"/>
      <c r="AC311" s="38"/>
      <c r="AD311" s="38"/>
      <c r="AE311" s="38"/>
      <c r="AT311" s="17" t="s">
        <v>161</v>
      </c>
      <c r="AU311" s="17" t="s">
        <v>85</v>
      </c>
    </row>
    <row r="312" s="2" customFormat="1" ht="14.4" customHeight="1">
      <c r="A312" s="38"/>
      <c r="B312" s="39"/>
      <c r="C312" s="228" t="s">
        <v>391</v>
      </c>
      <c r="D312" s="228" t="s">
        <v>152</v>
      </c>
      <c r="E312" s="229" t="s">
        <v>491</v>
      </c>
      <c r="F312" s="230" t="s">
        <v>492</v>
      </c>
      <c r="G312" s="231" t="s">
        <v>408</v>
      </c>
      <c r="H312" s="232">
        <v>68</v>
      </c>
      <c r="I312" s="233"/>
      <c r="J312" s="234">
        <f>ROUND(I312*H312,2)</f>
        <v>0</v>
      </c>
      <c r="K312" s="230" t="s">
        <v>156</v>
      </c>
      <c r="L312" s="44"/>
      <c r="M312" s="235" t="s">
        <v>1</v>
      </c>
      <c r="N312" s="236" t="s">
        <v>42</v>
      </c>
      <c r="O312" s="91"/>
      <c r="P312" s="237">
        <f>O312*H312</f>
        <v>0</v>
      </c>
      <c r="Q312" s="237">
        <v>0.00038999999999999999</v>
      </c>
      <c r="R312" s="237">
        <f>Q312*H312</f>
        <v>0.026519999999999998</v>
      </c>
      <c r="S312" s="237">
        <v>0</v>
      </c>
      <c r="T312" s="238">
        <f>S312*H312</f>
        <v>0</v>
      </c>
      <c r="U312" s="38"/>
      <c r="V312" s="38"/>
      <c r="W312" s="38"/>
      <c r="X312" s="38"/>
      <c r="Y312" s="38"/>
      <c r="Z312" s="38"/>
      <c r="AA312" s="38"/>
      <c r="AB312" s="38"/>
      <c r="AC312" s="38"/>
      <c r="AD312" s="38"/>
      <c r="AE312" s="38"/>
      <c r="AR312" s="239" t="s">
        <v>157</v>
      </c>
      <c r="AT312" s="239" t="s">
        <v>152</v>
      </c>
      <c r="AU312" s="239" t="s">
        <v>85</v>
      </c>
      <c r="AY312" s="17" t="s">
        <v>150</v>
      </c>
      <c r="BE312" s="240">
        <f>IF(N312="základní",J312,0)</f>
        <v>0</v>
      </c>
      <c r="BF312" s="240">
        <f>IF(N312="snížená",J312,0)</f>
        <v>0</v>
      </c>
      <c r="BG312" s="240">
        <f>IF(N312="zákl. přenesená",J312,0)</f>
        <v>0</v>
      </c>
      <c r="BH312" s="240">
        <f>IF(N312="sníž. přenesená",J312,0)</f>
        <v>0</v>
      </c>
      <c r="BI312" s="240">
        <f>IF(N312="nulová",J312,0)</f>
        <v>0</v>
      </c>
      <c r="BJ312" s="17" t="s">
        <v>21</v>
      </c>
      <c r="BK312" s="240">
        <f>ROUND(I312*H312,2)</f>
        <v>0</v>
      </c>
      <c r="BL312" s="17" t="s">
        <v>157</v>
      </c>
      <c r="BM312" s="239" t="s">
        <v>1075</v>
      </c>
    </row>
    <row r="313" s="2" customFormat="1">
      <c r="A313" s="38"/>
      <c r="B313" s="39"/>
      <c r="C313" s="40"/>
      <c r="D313" s="241" t="s">
        <v>159</v>
      </c>
      <c r="E313" s="40"/>
      <c r="F313" s="242" t="s">
        <v>494</v>
      </c>
      <c r="G313" s="40"/>
      <c r="H313" s="40"/>
      <c r="I313" s="243"/>
      <c r="J313" s="40"/>
      <c r="K313" s="40"/>
      <c r="L313" s="44"/>
      <c r="M313" s="244"/>
      <c r="N313" s="245"/>
      <c r="O313" s="91"/>
      <c r="P313" s="91"/>
      <c r="Q313" s="91"/>
      <c r="R313" s="91"/>
      <c r="S313" s="91"/>
      <c r="T313" s="92"/>
      <c r="U313" s="38"/>
      <c r="V313" s="38"/>
      <c r="W313" s="38"/>
      <c r="X313" s="38"/>
      <c r="Y313" s="38"/>
      <c r="Z313" s="38"/>
      <c r="AA313" s="38"/>
      <c r="AB313" s="38"/>
      <c r="AC313" s="38"/>
      <c r="AD313" s="38"/>
      <c r="AE313" s="38"/>
      <c r="AT313" s="17" t="s">
        <v>159</v>
      </c>
      <c r="AU313" s="17" t="s">
        <v>85</v>
      </c>
    </row>
    <row r="314" s="2" customFormat="1">
      <c r="A314" s="38"/>
      <c r="B314" s="39"/>
      <c r="C314" s="40"/>
      <c r="D314" s="241" t="s">
        <v>161</v>
      </c>
      <c r="E314" s="40"/>
      <c r="F314" s="246" t="s">
        <v>495</v>
      </c>
      <c r="G314" s="40"/>
      <c r="H314" s="40"/>
      <c r="I314" s="243"/>
      <c r="J314" s="40"/>
      <c r="K314" s="40"/>
      <c r="L314" s="44"/>
      <c r="M314" s="244"/>
      <c r="N314" s="245"/>
      <c r="O314" s="91"/>
      <c r="P314" s="91"/>
      <c r="Q314" s="91"/>
      <c r="R314" s="91"/>
      <c r="S314" s="91"/>
      <c r="T314" s="92"/>
      <c r="U314" s="38"/>
      <c r="V314" s="38"/>
      <c r="W314" s="38"/>
      <c r="X314" s="38"/>
      <c r="Y314" s="38"/>
      <c r="Z314" s="38"/>
      <c r="AA314" s="38"/>
      <c r="AB314" s="38"/>
      <c r="AC314" s="38"/>
      <c r="AD314" s="38"/>
      <c r="AE314" s="38"/>
      <c r="AT314" s="17" t="s">
        <v>161</v>
      </c>
      <c r="AU314" s="17" t="s">
        <v>85</v>
      </c>
    </row>
    <row r="315" s="14" customFormat="1">
      <c r="A315" s="14"/>
      <c r="B315" s="258"/>
      <c r="C315" s="259"/>
      <c r="D315" s="241" t="s">
        <v>169</v>
      </c>
      <c r="E315" s="260" t="s">
        <v>1</v>
      </c>
      <c r="F315" s="261" t="s">
        <v>496</v>
      </c>
      <c r="G315" s="259"/>
      <c r="H315" s="260" t="s">
        <v>1</v>
      </c>
      <c r="I315" s="262"/>
      <c r="J315" s="259"/>
      <c r="K315" s="259"/>
      <c r="L315" s="263"/>
      <c r="M315" s="264"/>
      <c r="N315" s="265"/>
      <c r="O315" s="265"/>
      <c r="P315" s="265"/>
      <c r="Q315" s="265"/>
      <c r="R315" s="265"/>
      <c r="S315" s="265"/>
      <c r="T315" s="266"/>
      <c r="U315" s="14"/>
      <c r="V315" s="14"/>
      <c r="W315" s="14"/>
      <c r="X315" s="14"/>
      <c r="Y315" s="14"/>
      <c r="Z315" s="14"/>
      <c r="AA315" s="14"/>
      <c r="AB315" s="14"/>
      <c r="AC315" s="14"/>
      <c r="AD315" s="14"/>
      <c r="AE315" s="14"/>
      <c r="AT315" s="267" t="s">
        <v>169</v>
      </c>
      <c r="AU315" s="267" t="s">
        <v>85</v>
      </c>
      <c r="AV315" s="14" t="s">
        <v>21</v>
      </c>
      <c r="AW315" s="14" t="s">
        <v>34</v>
      </c>
      <c r="AX315" s="14" t="s">
        <v>77</v>
      </c>
      <c r="AY315" s="267" t="s">
        <v>150</v>
      </c>
    </row>
    <row r="316" s="13" customFormat="1">
      <c r="A316" s="13"/>
      <c r="B316" s="247"/>
      <c r="C316" s="248"/>
      <c r="D316" s="241" t="s">
        <v>169</v>
      </c>
      <c r="E316" s="249" t="s">
        <v>1</v>
      </c>
      <c r="F316" s="250" t="s">
        <v>1076</v>
      </c>
      <c r="G316" s="248"/>
      <c r="H316" s="251">
        <v>68</v>
      </c>
      <c r="I316" s="252"/>
      <c r="J316" s="248"/>
      <c r="K316" s="248"/>
      <c r="L316" s="253"/>
      <c r="M316" s="254"/>
      <c r="N316" s="255"/>
      <c r="O316" s="255"/>
      <c r="P316" s="255"/>
      <c r="Q316" s="255"/>
      <c r="R316" s="255"/>
      <c r="S316" s="255"/>
      <c r="T316" s="256"/>
      <c r="U316" s="13"/>
      <c r="V316" s="13"/>
      <c r="W316" s="13"/>
      <c r="X316" s="13"/>
      <c r="Y316" s="13"/>
      <c r="Z316" s="13"/>
      <c r="AA316" s="13"/>
      <c r="AB316" s="13"/>
      <c r="AC316" s="13"/>
      <c r="AD316" s="13"/>
      <c r="AE316" s="13"/>
      <c r="AT316" s="257" t="s">
        <v>169</v>
      </c>
      <c r="AU316" s="257" t="s">
        <v>85</v>
      </c>
      <c r="AV316" s="13" t="s">
        <v>85</v>
      </c>
      <c r="AW316" s="13" t="s">
        <v>34</v>
      </c>
      <c r="AX316" s="13" t="s">
        <v>21</v>
      </c>
      <c r="AY316" s="257" t="s">
        <v>150</v>
      </c>
    </row>
    <row r="317" s="2" customFormat="1" ht="14.4" customHeight="1">
      <c r="A317" s="38"/>
      <c r="B317" s="39"/>
      <c r="C317" s="228" t="s">
        <v>398</v>
      </c>
      <c r="D317" s="228" t="s">
        <v>152</v>
      </c>
      <c r="E317" s="229" t="s">
        <v>506</v>
      </c>
      <c r="F317" s="230" t="s">
        <v>507</v>
      </c>
      <c r="G317" s="231" t="s">
        <v>173</v>
      </c>
      <c r="H317" s="232">
        <v>29.199999999999999</v>
      </c>
      <c r="I317" s="233"/>
      <c r="J317" s="234">
        <f>ROUND(I317*H317,2)</f>
        <v>0</v>
      </c>
      <c r="K317" s="230" t="s">
        <v>156</v>
      </c>
      <c r="L317" s="44"/>
      <c r="M317" s="235" t="s">
        <v>1</v>
      </c>
      <c r="N317" s="236" t="s">
        <v>42</v>
      </c>
      <c r="O317" s="91"/>
      <c r="P317" s="237">
        <f>O317*H317</f>
        <v>0</v>
      </c>
      <c r="Q317" s="237">
        <v>8.3599999999999999E-05</v>
      </c>
      <c r="R317" s="237">
        <f>Q317*H317</f>
        <v>0.0024411199999999997</v>
      </c>
      <c r="S317" s="237">
        <v>0.017999999999999999</v>
      </c>
      <c r="T317" s="238">
        <f>S317*H317</f>
        <v>0.52559999999999996</v>
      </c>
      <c r="U317" s="38"/>
      <c r="V317" s="38"/>
      <c r="W317" s="38"/>
      <c r="X317" s="38"/>
      <c r="Y317" s="38"/>
      <c r="Z317" s="38"/>
      <c r="AA317" s="38"/>
      <c r="AB317" s="38"/>
      <c r="AC317" s="38"/>
      <c r="AD317" s="38"/>
      <c r="AE317" s="38"/>
      <c r="AR317" s="239" t="s">
        <v>157</v>
      </c>
      <c r="AT317" s="239" t="s">
        <v>152</v>
      </c>
      <c r="AU317" s="239" t="s">
        <v>85</v>
      </c>
      <c r="AY317" s="17" t="s">
        <v>150</v>
      </c>
      <c r="BE317" s="240">
        <f>IF(N317="základní",J317,0)</f>
        <v>0</v>
      </c>
      <c r="BF317" s="240">
        <f>IF(N317="snížená",J317,0)</f>
        <v>0</v>
      </c>
      <c r="BG317" s="240">
        <f>IF(N317="zákl. přenesená",J317,0)</f>
        <v>0</v>
      </c>
      <c r="BH317" s="240">
        <f>IF(N317="sníž. přenesená",J317,0)</f>
        <v>0</v>
      </c>
      <c r="BI317" s="240">
        <f>IF(N317="nulová",J317,0)</f>
        <v>0</v>
      </c>
      <c r="BJ317" s="17" t="s">
        <v>21</v>
      </c>
      <c r="BK317" s="240">
        <f>ROUND(I317*H317,2)</f>
        <v>0</v>
      </c>
      <c r="BL317" s="17" t="s">
        <v>157</v>
      </c>
      <c r="BM317" s="239" t="s">
        <v>1077</v>
      </c>
    </row>
    <row r="318" s="2" customFormat="1">
      <c r="A318" s="38"/>
      <c r="B318" s="39"/>
      <c r="C318" s="40"/>
      <c r="D318" s="241" t="s">
        <v>159</v>
      </c>
      <c r="E318" s="40"/>
      <c r="F318" s="242" t="s">
        <v>509</v>
      </c>
      <c r="G318" s="40"/>
      <c r="H318" s="40"/>
      <c r="I318" s="243"/>
      <c r="J318" s="40"/>
      <c r="K318" s="40"/>
      <c r="L318" s="44"/>
      <c r="M318" s="244"/>
      <c r="N318" s="245"/>
      <c r="O318" s="91"/>
      <c r="P318" s="91"/>
      <c r="Q318" s="91"/>
      <c r="R318" s="91"/>
      <c r="S318" s="91"/>
      <c r="T318" s="92"/>
      <c r="U318" s="38"/>
      <c r="V318" s="38"/>
      <c r="W318" s="38"/>
      <c r="X318" s="38"/>
      <c r="Y318" s="38"/>
      <c r="Z318" s="38"/>
      <c r="AA318" s="38"/>
      <c r="AB318" s="38"/>
      <c r="AC318" s="38"/>
      <c r="AD318" s="38"/>
      <c r="AE318" s="38"/>
      <c r="AT318" s="17" t="s">
        <v>159</v>
      </c>
      <c r="AU318" s="17" t="s">
        <v>85</v>
      </c>
    </row>
    <row r="319" s="2" customFormat="1">
      <c r="A319" s="38"/>
      <c r="B319" s="39"/>
      <c r="C319" s="40"/>
      <c r="D319" s="241" t="s">
        <v>177</v>
      </c>
      <c r="E319" s="40"/>
      <c r="F319" s="246" t="s">
        <v>510</v>
      </c>
      <c r="G319" s="40"/>
      <c r="H319" s="40"/>
      <c r="I319" s="243"/>
      <c r="J319" s="40"/>
      <c r="K319" s="40"/>
      <c r="L319" s="44"/>
      <c r="M319" s="244"/>
      <c r="N319" s="245"/>
      <c r="O319" s="91"/>
      <c r="P319" s="91"/>
      <c r="Q319" s="91"/>
      <c r="R319" s="91"/>
      <c r="S319" s="91"/>
      <c r="T319" s="92"/>
      <c r="U319" s="38"/>
      <c r="V319" s="38"/>
      <c r="W319" s="38"/>
      <c r="X319" s="38"/>
      <c r="Y319" s="38"/>
      <c r="Z319" s="38"/>
      <c r="AA319" s="38"/>
      <c r="AB319" s="38"/>
      <c r="AC319" s="38"/>
      <c r="AD319" s="38"/>
      <c r="AE319" s="38"/>
      <c r="AT319" s="17" t="s">
        <v>177</v>
      </c>
      <c r="AU319" s="17" t="s">
        <v>85</v>
      </c>
    </row>
    <row r="320" s="14" customFormat="1">
      <c r="A320" s="14"/>
      <c r="B320" s="258"/>
      <c r="C320" s="259"/>
      <c r="D320" s="241" t="s">
        <v>169</v>
      </c>
      <c r="E320" s="260" t="s">
        <v>1</v>
      </c>
      <c r="F320" s="261" t="s">
        <v>1078</v>
      </c>
      <c r="G320" s="259"/>
      <c r="H320" s="260" t="s">
        <v>1</v>
      </c>
      <c r="I320" s="262"/>
      <c r="J320" s="259"/>
      <c r="K320" s="259"/>
      <c r="L320" s="263"/>
      <c r="M320" s="264"/>
      <c r="N320" s="265"/>
      <c r="O320" s="265"/>
      <c r="P320" s="265"/>
      <c r="Q320" s="265"/>
      <c r="R320" s="265"/>
      <c r="S320" s="265"/>
      <c r="T320" s="266"/>
      <c r="U320" s="14"/>
      <c r="V320" s="14"/>
      <c r="W320" s="14"/>
      <c r="X320" s="14"/>
      <c r="Y320" s="14"/>
      <c r="Z320" s="14"/>
      <c r="AA320" s="14"/>
      <c r="AB320" s="14"/>
      <c r="AC320" s="14"/>
      <c r="AD320" s="14"/>
      <c r="AE320" s="14"/>
      <c r="AT320" s="267" t="s">
        <v>169</v>
      </c>
      <c r="AU320" s="267" t="s">
        <v>85</v>
      </c>
      <c r="AV320" s="14" t="s">
        <v>21</v>
      </c>
      <c r="AW320" s="14" t="s">
        <v>34</v>
      </c>
      <c r="AX320" s="14" t="s">
        <v>77</v>
      </c>
      <c r="AY320" s="267" t="s">
        <v>150</v>
      </c>
    </row>
    <row r="321" s="13" customFormat="1">
      <c r="A321" s="13"/>
      <c r="B321" s="247"/>
      <c r="C321" s="248"/>
      <c r="D321" s="241" t="s">
        <v>169</v>
      </c>
      <c r="E321" s="249" t="s">
        <v>1</v>
      </c>
      <c r="F321" s="250" t="s">
        <v>1079</v>
      </c>
      <c r="G321" s="248"/>
      <c r="H321" s="251">
        <v>29.199999999999999</v>
      </c>
      <c r="I321" s="252"/>
      <c r="J321" s="248"/>
      <c r="K321" s="248"/>
      <c r="L321" s="253"/>
      <c r="M321" s="254"/>
      <c r="N321" s="255"/>
      <c r="O321" s="255"/>
      <c r="P321" s="255"/>
      <c r="Q321" s="255"/>
      <c r="R321" s="255"/>
      <c r="S321" s="255"/>
      <c r="T321" s="256"/>
      <c r="U321" s="13"/>
      <c r="V321" s="13"/>
      <c r="W321" s="13"/>
      <c r="X321" s="13"/>
      <c r="Y321" s="13"/>
      <c r="Z321" s="13"/>
      <c r="AA321" s="13"/>
      <c r="AB321" s="13"/>
      <c r="AC321" s="13"/>
      <c r="AD321" s="13"/>
      <c r="AE321" s="13"/>
      <c r="AT321" s="257" t="s">
        <v>169</v>
      </c>
      <c r="AU321" s="257" t="s">
        <v>85</v>
      </c>
      <c r="AV321" s="13" t="s">
        <v>85</v>
      </c>
      <c r="AW321" s="13" t="s">
        <v>34</v>
      </c>
      <c r="AX321" s="13" t="s">
        <v>21</v>
      </c>
      <c r="AY321" s="257" t="s">
        <v>150</v>
      </c>
    </row>
    <row r="322" s="2" customFormat="1" ht="24.15" customHeight="1">
      <c r="A322" s="38"/>
      <c r="B322" s="39"/>
      <c r="C322" s="228" t="s">
        <v>405</v>
      </c>
      <c r="D322" s="228" t="s">
        <v>152</v>
      </c>
      <c r="E322" s="229" t="s">
        <v>1080</v>
      </c>
      <c r="F322" s="230" t="s">
        <v>1081</v>
      </c>
      <c r="G322" s="231" t="s">
        <v>173</v>
      </c>
      <c r="H322" s="232">
        <v>2.3999999999999999</v>
      </c>
      <c r="I322" s="233"/>
      <c r="J322" s="234">
        <f>ROUND(I322*H322,2)</f>
        <v>0</v>
      </c>
      <c r="K322" s="230" t="s">
        <v>156</v>
      </c>
      <c r="L322" s="44"/>
      <c r="M322" s="235" t="s">
        <v>1</v>
      </c>
      <c r="N322" s="236" t="s">
        <v>42</v>
      </c>
      <c r="O322" s="91"/>
      <c r="P322" s="237">
        <f>O322*H322</f>
        <v>0</v>
      </c>
      <c r="Q322" s="237">
        <v>0.0001161</v>
      </c>
      <c r="R322" s="237">
        <f>Q322*H322</f>
        <v>0.00027863999999999997</v>
      </c>
      <c r="S322" s="237">
        <v>0.0040000000000000001</v>
      </c>
      <c r="T322" s="238">
        <f>S322*H322</f>
        <v>0.0095999999999999992</v>
      </c>
      <c r="U322" s="38"/>
      <c r="V322" s="38"/>
      <c r="W322" s="38"/>
      <c r="X322" s="38"/>
      <c r="Y322" s="38"/>
      <c r="Z322" s="38"/>
      <c r="AA322" s="38"/>
      <c r="AB322" s="38"/>
      <c r="AC322" s="38"/>
      <c r="AD322" s="38"/>
      <c r="AE322" s="38"/>
      <c r="AR322" s="239" t="s">
        <v>157</v>
      </c>
      <c r="AT322" s="239" t="s">
        <v>152</v>
      </c>
      <c r="AU322" s="239" t="s">
        <v>85</v>
      </c>
      <c r="AY322" s="17" t="s">
        <v>150</v>
      </c>
      <c r="BE322" s="240">
        <f>IF(N322="základní",J322,0)</f>
        <v>0</v>
      </c>
      <c r="BF322" s="240">
        <f>IF(N322="snížená",J322,0)</f>
        <v>0</v>
      </c>
      <c r="BG322" s="240">
        <f>IF(N322="zákl. přenesená",J322,0)</f>
        <v>0</v>
      </c>
      <c r="BH322" s="240">
        <f>IF(N322="sníž. přenesená",J322,0)</f>
        <v>0</v>
      </c>
      <c r="BI322" s="240">
        <f>IF(N322="nulová",J322,0)</f>
        <v>0</v>
      </c>
      <c r="BJ322" s="17" t="s">
        <v>21</v>
      </c>
      <c r="BK322" s="240">
        <f>ROUND(I322*H322,2)</f>
        <v>0</v>
      </c>
      <c r="BL322" s="17" t="s">
        <v>157</v>
      </c>
      <c r="BM322" s="239" t="s">
        <v>1082</v>
      </c>
    </row>
    <row r="323" s="2" customFormat="1">
      <c r="A323" s="38"/>
      <c r="B323" s="39"/>
      <c r="C323" s="40"/>
      <c r="D323" s="241" t="s">
        <v>159</v>
      </c>
      <c r="E323" s="40"/>
      <c r="F323" s="242" t="s">
        <v>1083</v>
      </c>
      <c r="G323" s="40"/>
      <c r="H323" s="40"/>
      <c r="I323" s="243"/>
      <c r="J323" s="40"/>
      <c r="K323" s="40"/>
      <c r="L323" s="44"/>
      <c r="M323" s="244"/>
      <c r="N323" s="245"/>
      <c r="O323" s="91"/>
      <c r="P323" s="91"/>
      <c r="Q323" s="91"/>
      <c r="R323" s="91"/>
      <c r="S323" s="91"/>
      <c r="T323" s="92"/>
      <c r="U323" s="38"/>
      <c r="V323" s="38"/>
      <c r="W323" s="38"/>
      <c r="X323" s="38"/>
      <c r="Y323" s="38"/>
      <c r="Z323" s="38"/>
      <c r="AA323" s="38"/>
      <c r="AB323" s="38"/>
      <c r="AC323" s="38"/>
      <c r="AD323" s="38"/>
      <c r="AE323" s="38"/>
      <c r="AT323" s="17" t="s">
        <v>159</v>
      </c>
      <c r="AU323" s="17" t="s">
        <v>85</v>
      </c>
    </row>
    <row r="324" s="2" customFormat="1">
      <c r="A324" s="38"/>
      <c r="B324" s="39"/>
      <c r="C324" s="40"/>
      <c r="D324" s="241" t="s">
        <v>161</v>
      </c>
      <c r="E324" s="40"/>
      <c r="F324" s="246" t="s">
        <v>1084</v>
      </c>
      <c r="G324" s="40"/>
      <c r="H324" s="40"/>
      <c r="I324" s="243"/>
      <c r="J324" s="40"/>
      <c r="K324" s="40"/>
      <c r="L324" s="44"/>
      <c r="M324" s="244"/>
      <c r="N324" s="245"/>
      <c r="O324" s="91"/>
      <c r="P324" s="91"/>
      <c r="Q324" s="91"/>
      <c r="R324" s="91"/>
      <c r="S324" s="91"/>
      <c r="T324" s="92"/>
      <c r="U324" s="38"/>
      <c r="V324" s="38"/>
      <c r="W324" s="38"/>
      <c r="X324" s="38"/>
      <c r="Y324" s="38"/>
      <c r="Z324" s="38"/>
      <c r="AA324" s="38"/>
      <c r="AB324" s="38"/>
      <c r="AC324" s="38"/>
      <c r="AD324" s="38"/>
      <c r="AE324" s="38"/>
      <c r="AT324" s="17" t="s">
        <v>161</v>
      </c>
      <c r="AU324" s="17" t="s">
        <v>85</v>
      </c>
    </row>
    <row r="325" s="2" customFormat="1">
      <c r="A325" s="38"/>
      <c r="B325" s="39"/>
      <c r="C325" s="40"/>
      <c r="D325" s="241" t="s">
        <v>177</v>
      </c>
      <c r="E325" s="40"/>
      <c r="F325" s="246" t="s">
        <v>1085</v>
      </c>
      <c r="G325" s="40"/>
      <c r="H325" s="40"/>
      <c r="I325" s="243"/>
      <c r="J325" s="40"/>
      <c r="K325" s="40"/>
      <c r="L325" s="44"/>
      <c r="M325" s="244"/>
      <c r="N325" s="245"/>
      <c r="O325" s="91"/>
      <c r="P325" s="91"/>
      <c r="Q325" s="91"/>
      <c r="R325" s="91"/>
      <c r="S325" s="91"/>
      <c r="T325" s="92"/>
      <c r="U325" s="38"/>
      <c r="V325" s="38"/>
      <c r="W325" s="38"/>
      <c r="X325" s="38"/>
      <c r="Y325" s="38"/>
      <c r="Z325" s="38"/>
      <c r="AA325" s="38"/>
      <c r="AB325" s="38"/>
      <c r="AC325" s="38"/>
      <c r="AD325" s="38"/>
      <c r="AE325" s="38"/>
      <c r="AT325" s="17" t="s">
        <v>177</v>
      </c>
      <c r="AU325" s="17" t="s">
        <v>85</v>
      </c>
    </row>
    <row r="326" s="13" customFormat="1">
      <c r="A326" s="13"/>
      <c r="B326" s="247"/>
      <c r="C326" s="248"/>
      <c r="D326" s="241" t="s">
        <v>169</v>
      </c>
      <c r="E326" s="249" t="s">
        <v>1</v>
      </c>
      <c r="F326" s="250" t="s">
        <v>1086</v>
      </c>
      <c r="G326" s="248"/>
      <c r="H326" s="251">
        <v>2.3999999999999999</v>
      </c>
      <c r="I326" s="252"/>
      <c r="J326" s="248"/>
      <c r="K326" s="248"/>
      <c r="L326" s="253"/>
      <c r="M326" s="254"/>
      <c r="N326" s="255"/>
      <c r="O326" s="255"/>
      <c r="P326" s="255"/>
      <c r="Q326" s="255"/>
      <c r="R326" s="255"/>
      <c r="S326" s="255"/>
      <c r="T326" s="256"/>
      <c r="U326" s="13"/>
      <c r="V326" s="13"/>
      <c r="W326" s="13"/>
      <c r="X326" s="13"/>
      <c r="Y326" s="13"/>
      <c r="Z326" s="13"/>
      <c r="AA326" s="13"/>
      <c r="AB326" s="13"/>
      <c r="AC326" s="13"/>
      <c r="AD326" s="13"/>
      <c r="AE326" s="13"/>
      <c r="AT326" s="257" t="s">
        <v>169</v>
      </c>
      <c r="AU326" s="257" t="s">
        <v>85</v>
      </c>
      <c r="AV326" s="13" t="s">
        <v>85</v>
      </c>
      <c r="AW326" s="13" t="s">
        <v>34</v>
      </c>
      <c r="AX326" s="13" t="s">
        <v>77</v>
      </c>
      <c r="AY326" s="257" t="s">
        <v>150</v>
      </c>
    </row>
    <row r="327" s="15" customFormat="1">
      <c r="A327" s="15"/>
      <c r="B327" s="268"/>
      <c r="C327" s="269"/>
      <c r="D327" s="241" t="s">
        <v>169</v>
      </c>
      <c r="E327" s="270" t="s">
        <v>1</v>
      </c>
      <c r="F327" s="271" t="s">
        <v>188</v>
      </c>
      <c r="G327" s="269"/>
      <c r="H327" s="272">
        <v>2.3999999999999999</v>
      </c>
      <c r="I327" s="273"/>
      <c r="J327" s="269"/>
      <c r="K327" s="269"/>
      <c r="L327" s="274"/>
      <c r="M327" s="275"/>
      <c r="N327" s="276"/>
      <c r="O327" s="276"/>
      <c r="P327" s="276"/>
      <c r="Q327" s="276"/>
      <c r="R327" s="276"/>
      <c r="S327" s="276"/>
      <c r="T327" s="277"/>
      <c r="U327" s="15"/>
      <c r="V327" s="15"/>
      <c r="W327" s="15"/>
      <c r="X327" s="15"/>
      <c r="Y327" s="15"/>
      <c r="Z327" s="15"/>
      <c r="AA327" s="15"/>
      <c r="AB327" s="15"/>
      <c r="AC327" s="15"/>
      <c r="AD327" s="15"/>
      <c r="AE327" s="15"/>
      <c r="AT327" s="278" t="s">
        <v>169</v>
      </c>
      <c r="AU327" s="278" t="s">
        <v>85</v>
      </c>
      <c r="AV327" s="15" t="s">
        <v>157</v>
      </c>
      <c r="AW327" s="15" t="s">
        <v>34</v>
      </c>
      <c r="AX327" s="15" t="s">
        <v>21</v>
      </c>
      <c r="AY327" s="278" t="s">
        <v>150</v>
      </c>
    </row>
    <row r="328" s="2" customFormat="1" ht="24.15" customHeight="1">
      <c r="A328" s="38"/>
      <c r="B328" s="39"/>
      <c r="C328" s="228" t="s">
        <v>411</v>
      </c>
      <c r="D328" s="228" t="s">
        <v>152</v>
      </c>
      <c r="E328" s="229" t="s">
        <v>522</v>
      </c>
      <c r="F328" s="230" t="s">
        <v>523</v>
      </c>
      <c r="G328" s="231" t="s">
        <v>155</v>
      </c>
      <c r="H328" s="232">
        <v>180.78</v>
      </c>
      <c r="I328" s="233"/>
      <c r="J328" s="234">
        <f>ROUND(I328*H328,2)</f>
        <v>0</v>
      </c>
      <c r="K328" s="230" t="s">
        <v>156</v>
      </c>
      <c r="L328" s="44"/>
      <c r="M328" s="235" t="s">
        <v>1</v>
      </c>
      <c r="N328" s="236" t="s">
        <v>42</v>
      </c>
      <c r="O328" s="91"/>
      <c r="P328" s="237">
        <f>O328*H328</f>
        <v>0</v>
      </c>
      <c r="Q328" s="237">
        <v>0</v>
      </c>
      <c r="R328" s="237">
        <f>Q328*H328</f>
        <v>0</v>
      </c>
      <c r="S328" s="237">
        <v>0.070000000000000007</v>
      </c>
      <c r="T328" s="238">
        <f>S328*H328</f>
        <v>12.654600000000002</v>
      </c>
      <c r="U328" s="38"/>
      <c r="V328" s="38"/>
      <c r="W328" s="38"/>
      <c r="X328" s="38"/>
      <c r="Y328" s="38"/>
      <c r="Z328" s="38"/>
      <c r="AA328" s="38"/>
      <c r="AB328" s="38"/>
      <c r="AC328" s="38"/>
      <c r="AD328" s="38"/>
      <c r="AE328" s="38"/>
      <c r="AR328" s="239" t="s">
        <v>157</v>
      </c>
      <c r="AT328" s="239" t="s">
        <v>152</v>
      </c>
      <c r="AU328" s="239" t="s">
        <v>85</v>
      </c>
      <c r="AY328" s="17" t="s">
        <v>150</v>
      </c>
      <c r="BE328" s="240">
        <f>IF(N328="základní",J328,0)</f>
        <v>0</v>
      </c>
      <c r="BF328" s="240">
        <f>IF(N328="snížená",J328,0)</f>
        <v>0</v>
      </c>
      <c r="BG328" s="240">
        <f>IF(N328="zákl. přenesená",J328,0)</f>
        <v>0</v>
      </c>
      <c r="BH328" s="240">
        <f>IF(N328="sníž. přenesená",J328,0)</f>
        <v>0</v>
      </c>
      <c r="BI328" s="240">
        <f>IF(N328="nulová",J328,0)</f>
        <v>0</v>
      </c>
      <c r="BJ328" s="17" t="s">
        <v>21</v>
      </c>
      <c r="BK328" s="240">
        <f>ROUND(I328*H328,2)</f>
        <v>0</v>
      </c>
      <c r="BL328" s="17" t="s">
        <v>157</v>
      </c>
      <c r="BM328" s="239" t="s">
        <v>1087</v>
      </c>
    </row>
    <row r="329" s="2" customFormat="1">
      <c r="A329" s="38"/>
      <c r="B329" s="39"/>
      <c r="C329" s="40"/>
      <c r="D329" s="241" t="s">
        <v>159</v>
      </c>
      <c r="E329" s="40"/>
      <c r="F329" s="242" t="s">
        <v>525</v>
      </c>
      <c r="G329" s="40"/>
      <c r="H329" s="40"/>
      <c r="I329" s="243"/>
      <c r="J329" s="40"/>
      <c r="K329" s="40"/>
      <c r="L329" s="44"/>
      <c r="M329" s="244"/>
      <c r="N329" s="245"/>
      <c r="O329" s="91"/>
      <c r="P329" s="91"/>
      <c r="Q329" s="91"/>
      <c r="R329" s="91"/>
      <c r="S329" s="91"/>
      <c r="T329" s="92"/>
      <c r="U329" s="38"/>
      <c r="V329" s="38"/>
      <c r="W329" s="38"/>
      <c r="X329" s="38"/>
      <c r="Y329" s="38"/>
      <c r="Z329" s="38"/>
      <c r="AA329" s="38"/>
      <c r="AB329" s="38"/>
      <c r="AC329" s="38"/>
      <c r="AD329" s="38"/>
      <c r="AE329" s="38"/>
      <c r="AT329" s="17" t="s">
        <v>159</v>
      </c>
      <c r="AU329" s="17" t="s">
        <v>85</v>
      </c>
    </row>
    <row r="330" s="2" customFormat="1">
      <c r="A330" s="38"/>
      <c r="B330" s="39"/>
      <c r="C330" s="40"/>
      <c r="D330" s="241" t="s">
        <v>161</v>
      </c>
      <c r="E330" s="40"/>
      <c r="F330" s="246" t="s">
        <v>526</v>
      </c>
      <c r="G330" s="40"/>
      <c r="H330" s="40"/>
      <c r="I330" s="243"/>
      <c r="J330" s="40"/>
      <c r="K330" s="40"/>
      <c r="L330" s="44"/>
      <c r="M330" s="244"/>
      <c r="N330" s="245"/>
      <c r="O330" s="91"/>
      <c r="P330" s="91"/>
      <c r="Q330" s="91"/>
      <c r="R330" s="91"/>
      <c r="S330" s="91"/>
      <c r="T330" s="92"/>
      <c r="U330" s="38"/>
      <c r="V330" s="38"/>
      <c r="W330" s="38"/>
      <c r="X330" s="38"/>
      <c r="Y330" s="38"/>
      <c r="Z330" s="38"/>
      <c r="AA330" s="38"/>
      <c r="AB330" s="38"/>
      <c r="AC330" s="38"/>
      <c r="AD330" s="38"/>
      <c r="AE330" s="38"/>
      <c r="AT330" s="17" t="s">
        <v>161</v>
      </c>
      <c r="AU330" s="17" t="s">
        <v>85</v>
      </c>
    </row>
    <row r="331" s="14" customFormat="1">
      <c r="A331" s="14"/>
      <c r="B331" s="258"/>
      <c r="C331" s="259"/>
      <c r="D331" s="241" t="s">
        <v>169</v>
      </c>
      <c r="E331" s="260" t="s">
        <v>1</v>
      </c>
      <c r="F331" s="261" t="s">
        <v>1088</v>
      </c>
      <c r="G331" s="259"/>
      <c r="H331" s="260" t="s">
        <v>1</v>
      </c>
      <c r="I331" s="262"/>
      <c r="J331" s="259"/>
      <c r="K331" s="259"/>
      <c r="L331" s="263"/>
      <c r="M331" s="264"/>
      <c r="N331" s="265"/>
      <c r="O331" s="265"/>
      <c r="P331" s="265"/>
      <c r="Q331" s="265"/>
      <c r="R331" s="265"/>
      <c r="S331" s="265"/>
      <c r="T331" s="266"/>
      <c r="U331" s="14"/>
      <c r="V331" s="14"/>
      <c r="W331" s="14"/>
      <c r="X331" s="14"/>
      <c r="Y331" s="14"/>
      <c r="Z331" s="14"/>
      <c r="AA331" s="14"/>
      <c r="AB331" s="14"/>
      <c r="AC331" s="14"/>
      <c r="AD331" s="14"/>
      <c r="AE331" s="14"/>
      <c r="AT331" s="267" t="s">
        <v>169</v>
      </c>
      <c r="AU331" s="267" t="s">
        <v>85</v>
      </c>
      <c r="AV331" s="14" t="s">
        <v>21</v>
      </c>
      <c r="AW331" s="14" t="s">
        <v>34</v>
      </c>
      <c r="AX331" s="14" t="s">
        <v>77</v>
      </c>
      <c r="AY331" s="267" t="s">
        <v>150</v>
      </c>
    </row>
    <row r="332" s="13" customFormat="1">
      <c r="A332" s="13"/>
      <c r="B332" s="247"/>
      <c r="C332" s="248"/>
      <c r="D332" s="241" t="s">
        <v>169</v>
      </c>
      <c r="E332" s="249" t="s">
        <v>1</v>
      </c>
      <c r="F332" s="250" t="s">
        <v>1089</v>
      </c>
      <c r="G332" s="248"/>
      <c r="H332" s="251">
        <v>18.600000000000001</v>
      </c>
      <c r="I332" s="252"/>
      <c r="J332" s="248"/>
      <c r="K332" s="248"/>
      <c r="L332" s="253"/>
      <c r="M332" s="254"/>
      <c r="N332" s="255"/>
      <c r="O332" s="255"/>
      <c r="P332" s="255"/>
      <c r="Q332" s="255"/>
      <c r="R332" s="255"/>
      <c r="S332" s="255"/>
      <c r="T332" s="256"/>
      <c r="U332" s="13"/>
      <c r="V332" s="13"/>
      <c r="W332" s="13"/>
      <c r="X332" s="13"/>
      <c r="Y332" s="13"/>
      <c r="Z332" s="13"/>
      <c r="AA332" s="13"/>
      <c r="AB332" s="13"/>
      <c r="AC332" s="13"/>
      <c r="AD332" s="13"/>
      <c r="AE332" s="13"/>
      <c r="AT332" s="257" t="s">
        <v>169</v>
      </c>
      <c r="AU332" s="257" t="s">
        <v>85</v>
      </c>
      <c r="AV332" s="13" t="s">
        <v>85</v>
      </c>
      <c r="AW332" s="13" t="s">
        <v>34</v>
      </c>
      <c r="AX332" s="13" t="s">
        <v>77</v>
      </c>
      <c r="AY332" s="257" t="s">
        <v>150</v>
      </c>
    </row>
    <row r="333" s="13" customFormat="1">
      <c r="A333" s="13"/>
      <c r="B333" s="247"/>
      <c r="C333" s="248"/>
      <c r="D333" s="241" t="s">
        <v>169</v>
      </c>
      <c r="E333" s="249" t="s">
        <v>1</v>
      </c>
      <c r="F333" s="250" t="s">
        <v>1090</v>
      </c>
      <c r="G333" s="248"/>
      <c r="H333" s="251">
        <v>20.699999999999999</v>
      </c>
      <c r="I333" s="252"/>
      <c r="J333" s="248"/>
      <c r="K333" s="248"/>
      <c r="L333" s="253"/>
      <c r="M333" s="254"/>
      <c r="N333" s="255"/>
      <c r="O333" s="255"/>
      <c r="P333" s="255"/>
      <c r="Q333" s="255"/>
      <c r="R333" s="255"/>
      <c r="S333" s="255"/>
      <c r="T333" s="256"/>
      <c r="U333" s="13"/>
      <c r="V333" s="13"/>
      <c r="W333" s="13"/>
      <c r="X333" s="13"/>
      <c r="Y333" s="13"/>
      <c r="Z333" s="13"/>
      <c r="AA333" s="13"/>
      <c r="AB333" s="13"/>
      <c r="AC333" s="13"/>
      <c r="AD333" s="13"/>
      <c r="AE333" s="13"/>
      <c r="AT333" s="257" t="s">
        <v>169</v>
      </c>
      <c r="AU333" s="257" t="s">
        <v>85</v>
      </c>
      <c r="AV333" s="13" t="s">
        <v>85</v>
      </c>
      <c r="AW333" s="13" t="s">
        <v>34</v>
      </c>
      <c r="AX333" s="13" t="s">
        <v>77</v>
      </c>
      <c r="AY333" s="257" t="s">
        <v>150</v>
      </c>
    </row>
    <row r="334" s="14" customFormat="1">
      <c r="A334" s="14"/>
      <c r="B334" s="258"/>
      <c r="C334" s="259"/>
      <c r="D334" s="241" t="s">
        <v>169</v>
      </c>
      <c r="E334" s="260" t="s">
        <v>1</v>
      </c>
      <c r="F334" s="261" t="s">
        <v>1091</v>
      </c>
      <c r="G334" s="259"/>
      <c r="H334" s="260" t="s">
        <v>1</v>
      </c>
      <c r="I334" s="262"/>
      <c r="J334" s="259"/>
      <c r="K334" s="259"/>
      <c r="L334" s="263"/>
      <c r="M334" s="264"/>
      <c r="N334" s="265"/>
      <c r="O334" s="265"/>
      <c r="P334" s="265"/>
      <c r="Q334" s="265"/>
      <c r="R334" s="265"/>
      <c r="S334" s="265"/>
      <c r="T334" s="266"/>
      <c r="U334" s="14"/>
      <c r="V334" s="14"/>
      <c r="W334" s="14"/>
      <c r="X334" s="14"/>
      <c r="Y334" s="14"/>
      <c r="Z334" s="14"/>
      <c r="AA334" s="14"/>
      <c r="AB334" s="14"/>
      <c r="AC334" s="14"/>
      <c r="AD334" s="14"/>
      <c r="AE334" s="14"/>
      <c r="AT334" s="267" t="s">
        <v>169</v>
      </c>
      <c r="AU334" s="267" t="s">
        <v>85</v>
      </c>
      <c r="AV334" s="14" t="s">
        <v>21</v>
      </c>
      <c r="AW334" s="14" t="s">
        <v>34</v>
      </c>
      <c r="AX334" s="14" t="s">
        <v>77</v>
      </c>
      <c r="AY334" s="267" t="s">
        <v>150</v>
      </c>
    </row>
    <row r="335" s="13" customFormat="1">
      <c r="A335" s="13"/>
      <c r="B335" s="247"/>
      <c r="C335" s="248"/>
      <c r="D335" s="241" t="s">
        <v>169</v>
      </c>
      <c r="E335" s="249" t="s">
        <v>1</v>
      </c>
      <c r="F335" s="250" t="s">
        <v>1092</v>
      </c>
      <c r="G335" s="248"/>
      <c r="H335" s="251">
        <v>15.5</v>
      </c>
      <c r="I335" s="252"/>
      <c r="J335" s="248"/>
      <c r="K335" s="248"/>
      <c r="L335" s="253"/>
      <c r="M335" s="254"/>
      <c r="N335" s="255"/>
      <c r="O335" s="255"/>
      <c r="P335" s="255"/>
      <c r="Q335" s="255"/>
      <c r="R335" s="255"/>
      <c r="S335" s="255"/>
      <c r="T335" s="256"/>
      <c r="U335" s="13"/>
      <c r="V335" s="13"/>
      <c r="W335" s="13"/>
      <c r="X335" s="13"/>
      <c r="Y335" s="13"/>
      <c r="Z335" s="13"/>
      <c r="AA335" s="13"/>
      <c r="AB335" s="13"/>
      <c r="AC335" s="13"/>
      <c r="AD335" s="13"/>
      <c r="AE335" s="13"/>
      <c r="AT335" s="257" t="s">
        <v>169</v>
      </c>
      <c r="AU335" s="257" t="s">
        <v>85</v>
      </c>
      <c r="AV335" s="13" t="s">
        <v>85</v>
      </c>
      <c r="AW335" s="13" t="s">
        <v>34</v>
      </c>
      <c r="AX335" s="13" t="s">
        <v>77</v>
      </c>
      <c r="AY335" s="257" t="s">
        <v>150</v>
      </c>
    </row>
    <row r="336" s="13" customFormat="1">
      <c r="A336" s="13"/>
      <c r="B336" s="247"/>
      <c r="C336" s="248"/>
      <c r="D336" s="241" t="s">
        <v>169</v>
      </c>
      <c r="E336" s="249" t="s">
        <v>1</v>
      </c>
      <c r="F336" s="250" t="s">
        <v>1090</v>
      </c>
      <c r="G336" s="248"/>
      <c r="H336" s="251">
        <v>20.699999999999999</v>
      </c>
      <c r="I336" s="252"/>
      <c r="J336" s="248"/>
      <c r="K336" s="248"/>
      <c r="L336" s="253"/>
      <c r="M336" s="254"/>
      <c r="N336" s="255"/>
      <c r="O336" s="255"/>
      <c r="P336" s="255"/>
      <c r="Q336" s="255"/>
      <c r="R336" s="255"/>
      <c r="S336" s="255"/>
      <c r="T336" s="256"/>
      <c r="U336" s="13"/>
      <c r="V336" s="13"/>
      <c r="W336" s="13"/>
      <c r="X336" s="13"/>
      <c r="Y336" s="13"/>
      <c r="Z336" s="13"/>
      <c r="AA336" s="13"/>
      <c r="AB336" s="13"/>
      <c r="AC336" s="13"/>
      <c r="AD336" s="13"/>
      <c r="AE336" s="13"/>
      <c r="AT336" s="257" t="s">
        <v>169</v>
      </c>
      <c r="AU336" s="257" t="s">
        <v>85</v>
      </c>
      <c r="AV336" s="13" t="s">
        <v>85</v>
      </c>
      <c r="AW336" s="13" t="s">
        <v>34</v>
      </c>
      <c r="AX336" s="13" t="s">
        <v>77</v>
      </c>
      <c r="AY336" s="257" t="s">
        <v>150</v>
      </c>
    </row>
    <row r="337" s="14" customFormat="1">
      <c r="A337" s="14"/>
      <c r="B337" s="258"/>
      <c r="C337" s="259"/>
      <c r="D337" s="241" t="s">
        <v>169</v>
      </c>
      <c r="E337" s="260" t="s">
        <v>1</v>
      </c>
      <c r="F337" s="261" t="s">
        <v>1093</v>
      </c>
      <c r="G337" s="259"/>
      <c r="H337" s="260" t="s">
        <v>1</v>
      </c>
      <c r="I337" s="262"/>
      <c r="J337" s="259"/>
      <c r="K337" s="259"/>
      <c r="L337" s="263"/>
      <c r="M337" s="264"/>
      <c r="N337" s="265"/>
      <c r="O337" s="265"/>
      <c r="P337" s="265"/>
      <c r="Q337" s="265"/>
      <c r="R337" s="265"/>
      <c r="S337" s="265"/>
      <c r="T337" s="266"/>
      <c r="U337" s="14"/>
      <c r="V337" s="14"/>
      <c r="W337" s="14"/>
      <c r="X337" s="14"/>
      <c r="Y337" s="14"/>
      <c r="Z337" s="14"/>
      <c r="AA337" s="14"/>
      <c r="AB337" s="14"/>
      <c r="AC337" s="14"/>
      <c r="AD337" s="14"/>
      <c r="AE337" s="14"/>
      <c r="AT337" s="267" t="s">
        <v>169</v>
      </c>
      <c r="AU337" s="267" t="s">
        <v>85</v>
      </c>
      <c r="AV337" s="14" t="s">
        <v>21</v>
      </c>
      <c r="AW337" s="14" t="s">
        <v>34</v>
      </c>
      <c r="AX337" s="14" t="s">
        <v>77</v>
      </c>
      <c r="AY337" s="267" t="s">
        <v>150</v>
      </c>
    </row>
    <row r="338" s="13" customFormat="1">
      <c r="A338" s="13"/>
      <c r="B338" s="247"/>
      <c r="C338" s="248"/>
      <c r="D338" s="241" t="s">
        <v>169</v>
      </c>
      <c r="E338" s="249" t="s">
        <v>1</v>
      </c>
      <c r="F338" s="250" t="s">
        <v>1094</v>
      </c>
      <c r="G338" s="248"/>
      <c r="H338" s="251">
        <v>17</v>
      </c>
      <c r="I338" s="252"/>
      <c r="J338" s="248"/>
      <c r="K338" s="248"/>
      <c r="L338" s="253"/>
      <c r="M338" s="254"/>
      <c r="N338" s="255"/>
      <c r="O338" s="255"/>
      <c r="P338" s="255"/>
      <c r="Q338" s="255"/>
      <c r="R338" s="255"/>
      <c r="S338" s="255"/>
      <c r="T338" s="256"/>
      <c r="U338" s="13"/>
      <c r="V338" s="13"/>
      <c r="W338" s="13"/>
      <c r="X338" s="13"/>
      <c r="Y338" s="13"/>
      <c r="Z338" s="13"/>
      <c r="AA338" s="13"/>
      <c r="AB338" s="13"/>
      <c r="AC338" s="13"/>
      <c r="AD338" s="13"/>
      <c r="AE338" s="13"/>
      <c r="AT338" s="257" t="s">
        <v>169</v>
      </c>
      <c r="AU338" s="257" t="s">
        <v>85</v>
      </c>
      <c r="AV338" s="13" t="s">
        <v>85</v>
      </c>
      <c r="AW338" s="13" t="s">
        <v>34</v>
      </c>
      <c r="AX338" s="13" t="s">
        <v>77</v>
      </c>
      <c r="AY338" s="257" t="s">
        <v>150</v>
      </c>
    </row>
    <row r="339" s="14" customFormat="1">
      <c r="A339" s="14"/>
      <c r="B339" s="258"/>
      <c r="C339" s="259"/>
      <c r="D339" s="241" t="s">
        <v>169</v>
      </c>
      <c r="E339" s="260" t="s">
        <v>1</v>
      </c>
      <c r="F339" s="261" t="s">
        <v>1095</v>
      </c>
      <c r="G339" s="259"/>
      <c r="H339" s="260" t="s">
        <v>1</v>
      </c>
      <c r="I339" s="262"/>
      <c r="J339" s="259"/>
      <c r="K339" s="259"/>
      <c r="L339" s="263"/>
      <c r="M339" s="264"/>
      <c r="N339" s="265"/>
      <c r="O339" s="265"/>
      <c r="P339" s="265"/>
      <c r="Q339" s="265"/>
      <c r="R339" s="265"/>
      <c r="S339" s="265"/>
      <c r="T339" s="266"/>
      <c r="U339" s="14"/>
      <c r="V339" s="14"/>
      <c r="W339" s="14"/>
      <c r="X339" s="14"/>
      <c r="Y339" s="14"/>
      <c r="Z339" s="14"/>
      <c r="AA339" s="14"/>
      <c r="AB339" s="14"/>
      <c r="AC339" s="14"/>
      <c r="AD339" s="14"/>
      <c r="AE339" s="14"/>
      <c r="AT339" s="267" t="s">
        <v>169</v>
      </c>
      <c r="AU339" s="267" t="s">
        <v>85</v>
      </c>
      <c r="AV339" s="14" t="s">
        <v>21</v>
      </c>
      <c r="AW339" s="14" t="s">
        <v>34</v>
      </c>
      <c r="AX339" s="14" t="s">
        <v>77</v>
      </c>
      <c r="AY339" s="267" t="s">
        <v>150</v>
      </c>
    </row>
    <row r="340" s="13" customFormat="1">
      <c r="A340" s="13"/>
      <c r="B340" s="247"/>
      <c r="C340" s="248"/>
      <c r="D340" s="241" t="s">
        <v>169</v>
      </c>
      <c r="E340" s="249" t="s">
        <v>1</v>
      </c>
      <c r="F340" s="250" t="s">
        <v>1096</v>
      </c>
      <c r="G340" s="248"/>
      <c r="H340" s="251">
        <v>21.48</v>
      </c>
      <c r="I340" s="252"/>
      <c r="J340" s="248"/>
      <c r="K340" s="248"/>
      <c r="L340" s="253"/>
      <c r="M340" s="254"/>
      <c r="N340" s="255"/>
      <c r="O340" s="255"/>
      <c r="P340" s="255"/>
      <c r="Q340" s="255"/>
      <c r="R340" s="255"/>
      <c r="S340" s="255"/>
      <c r="T340" s="256"/>
      <c r="U340" s="13"/>
      <c r="V340" s="13"/>
      <c r="W340" s="13"/>
      <c r="X340" s="13"/>
      <c r="Y340" s="13"/>
      <c r="Z340" s="13"/>
      <c r="AA340" s="13"/>
      <c r="AB340" s="13"/>
      <c r="AC340" s="13"/>
      <c r="AD340" s="13"/>
      <c r="AE340" s="13"/>
      <c r="AT340" s="257" t="s">
        <v>169</v>
      </c>
      <c r="AU340" s="257" t="s">
        <v>85</v>
      </c>
      <c r="AV340" s="13" t="s">
        <v>85</v>
      </c>
      <c r="AW340" s="13" t="s">
        <v>34</v>
      </c>
      <c r="AX340" s="13" t="s">
        <v>77</v>
      </c>
      <c r="AY340" s="257" t="s">
        <v>150</v>
      </c>
    </row>
    <row r="341" s="13" customFormat="1">
      <c r="A341" s="13"/>
      <c r="B341" s="247"/>
      <c r="C341" s="248"/>
      <c r="D341" s="241" t="s">
        <v>169</v>
      </c>
      <c r="E341" s="249" t="s">
        <v>1</v>
      </c>
      <c r="F341" s="250" t="s">
        <v>1097</v>
      </c>
      <c r="G341" s="248"/>
      <c r="H341" s="251">
        <v>19.199999999999999</v>
      </c>
      <c r="I341" s="252"/>
      <c r="J341" s="248"/>
      <c r="K341" s="248"/>
      <c r="L341" s="253"/>
      <c r="M341" s="254"/>
      <c r="N341" s="255"/>
      <c r="O341" s="255"/>
      <c r="P341" s="255"/>
      <c r="Q341" s="255"/>
      <c r="R341" s="255"/>
      <c r="S341" s="255"/>
      <c r="T341" s="256"/>
      <c r="U341" s="13"/>
      <c r="V341" s="13"/>
      <c r="W341" s="13"/>
      <c r="X341" s="13"/>
      <c r="Y341" s="13"/>
      <c r="Z341" s="13"/>
      <c r="AA341" s="13"/>
      <c r="AB341" s="13"/>
      <c r="AC341" s="13"/>
      <c r="AD341" s="13"/>
      <c r="AE341" s="13"/>
      <c r="AT341" s="257" t="s">
        <v>169</v>
      </c>
      <c r="AU341" s="257" t="s">
        <v>85</v>
      </c>
      <c r="AV341" s="13" t="s">
        <v>85</v>
      </c>
      <c r="AW341" s="13" t="s">
        <v>34</v>
      </c>
      <c r="AX341" s="13" t="s">
        <v>77</v>
      </c>
      <c r="AY341" s="257" t="s">
        <v>150</v>
      </c>
    </row>
    <row r="342" s="14" customFormat="1">
      <c r="A342" s="14"/>
      <c r="B342" s="258"/>
      <c r="C342" s="259"/>
      <c r="D342" s="241" t="s">
        <v>169</v>
      </c>
      <c r="E342" s="260" t="s">
        <v>1</v>
      </c>
      <c r="F342" s="261" t="s">
        <v>535</v>
      </c>
      <c r="G342" s="259"/>
      <c r="H342" s="260" t="s">
        <v>1</v>
      </c>
      <c r="I342" s="262"/>
      <c r="J342" s="259"/>
      <c r="K342" s="259"/>
      <c r="L342" s="263"/>
      <c r="M342" s="264"/>
      <c r="N342" s="265"/>
      <c r="O342" s="265"/>
      <c r="P342" s="265"/>
      <c r="Q342" s="265"/>
      <c r="R342" s="265"/>
      <c r="S342" s="265"/>
      <c r="T342" s="266"/>
      <c r="U342" s="14"/>
      <c r="V342" s="14"/>
      <c r="W342" s="14"/>
      <c r="X342" s="14"/>
      <c r="Y342" s="14"/>
      <c r="Z342" s="14"/>
      <c r="AA342" s="14"/>
      <c r="AB342" s="14"/>
      <c r="AC342" s="14"/>
      <c r="AD342" s="14"/>
      <c r="AE342" s="14"/>
      <c r="AT342" s="267" t="s">
        <v>169</v>
      </c>
      <c r="AU342" s="267" t="s">
        <v>85</v>
      </c>
      <c r="AV342" s="14" t="s">
        <v>21</v>
      </c>
      <c r="AW342" s="14" t="s">
        <v>34</v>
      </c>
      <c r="AX342" s="14" t="s">
        <v>77</v>
      </c>
      <c r="AY342" s="267" t="s">
        <v>150</v>
      </c>
    </row>
    <row r="343" s="13" customFormat="1">
      <c r="A343" s="13"/>
      <c r="B343" s="247"/>
      <c r="C343" s="248"/>
      <c r="D343" s="241" t="s">
        <v>169</v>
      </c>
      <c r="E343" s="249" t="s">
        <v>1</v>
      </c>
      <c r="F343" s="250" t="s">
        <v>1098</v>
      </c>
      <c r="G343" s="248"/>
      <c r="H343" s="251">
        <v>47.600000000000001</v>
      </c>
      <c r="I343" s="252"/>
      <c r="J343" s="248"/>
      <c r="K343" s="248"/>
      <c r="L343" s="253"/>
      <c r="M343" s="254"/>
      <c r="N343" s="255"/>
      <c r="O343" s="255"/>
      <c r="P343" s="255"/>
      <c r="Q343" s="255"/>
      <c r="R343" s="255"/>
      <c r="S343" s="255"/>
      <c r="T343" s="256"/>
      <c r="U343" s="13"/>
      <c r="V343" s="13"/>
      <c r="W343" s="13"/>
      <c r="X343" s="13"/>
      <c r="Y343" s="13"/>
      <c r="Z343" s="13"/>
      <c r="AA343" s="13"/>
      <c r="AB343" s="13"/>
      <c r="AC343" s="13"/>
      <c r="AD343" s="13"/>
      <c r="AE343" s="13"/>
      <c r="AT343" s="257" t="s">
        <v>169</v>
      </c>
      <c r="AU343" s="257" t="s">
        <v>85</v>
      </c>
      <c r="AV343" s="13" t="s">
        <v>85</v>
      </c>
      <c r="AW343" s="13" t="s">
        <v>34</v>
      </c>
      <c r="AX343" s="13" t="s">
        <v>77</v>
      </c>
      <c r="AY343" s="257" t="s">
        <v>150</v>
      </c>
    </row>
    <row r="344" s="15" customFormat="1">
      <c r="A344" s="15"/>
      <c r="B344" s="268"/>
      <c r="C344" s="269"/>
      <c r="D344" s="241" t="s">
        <v>169</v>
      </c>
      <c r="E344" s="270" t="s">
        <v>1</v>
      </c>
      <c r="F344" s="271" t="s">
        <v>188</v>
      </c>
      <c r="G344" s="269"/>
      <c r="H344" s="272">
        <v>180.78</v>
      </c>
      <c r="I344" s="273"/>
      <c r="J344" s="269"/>
      <c r="K344" s="269"/>
      <c r="L344" s="274"/>
      <c r="M344" s="275"/>
      <c r="N344" s="276"/>
      <c r="O344" s="276"/>
      <c r="P344" s="276"/>
      <c r="Q344" s="276"/>
      <c r="R344" s="276"/>
      <c r="S344" s="276"/>
      <c r="T344" s="277"/>
      <c r="U344" s="15"/>
      <c r="V344" s="15"/>
      <c r="W344" s="15"/>
      <c r="X344" s="15"/>
      <c r="Y344" s="15"/>
      <c r="Z344" s="15"/>
      <c r="AA344" s="15"/>
      <c r="AB344" s="15"/>
      <c r="AC344" s="15"/>
      <c r="AD344" s="15"/>
      <c r="AE344" s="15"/>
      <c r="AT344" s="278" t="s">
        <v>169</v>
      </c>
      <c r="AU344" s="278" t="s">
        <v>85</v>
      </c>
      <c r="AV344" s="15" t="s">
        <v>157</v>
      </c>
      <c r="AW344" s="15" t="s">
        <v>34</v>
      </c>
      <c r="AX344" s="15" t="s">
        <v>21</v>
      </c>
      <c r="AY344" s="278" t="s">
        <v>150</v>
      </c>
    </row>
    <row r="345" s="2" customFormat="1" ht="24.15" customHeight="1">
      <c r="A345" s="38"/>
      <c r="B345" s="39"/>
      <c r="C345" s="228" t="s">
        <v>421</v>
      </c>
      <c r="D345" s="228" t="s">
        <v>152</v>
      </c>
      <c r="E345" s="229" t="s">
        <v>1099</v>
      </c>
      <c r="F345" s="230" t="s">
        <v>1100</v>
      </c>
      <c r="G345" s="231" t="s">
        <v>155</v>
      </c>
      <c r="H345" s="232">
        <v>43.399999999999999</v>
      </c>
      <c r="I345" s="233"/>
      <c r="J345" s="234">
        <f>ROUND(I345*H345,2)</f>
        <v>0</v>
      </c>
      <c r="K345" s="230" t="s">
        <v>156</v>
      </c>
      <c r="L345" s="44"/>
      <c r="M345" s="235" t="s">
        <v>1</v>
      </c>
      <c r="N345" s="236" t="s">
        <v>42</v>
      </c>
      <c r="O345" s="91"/>
      <c r="P345" s="237">
        <f>O345*H345</f>
        <v>0</v>
      </c>
      <c r="Q345" s="237">
        <v>0</v>
      </c>
      <c r="R345" s="237">
        <f>Q345*H345</f>
        <v>0</v>
      </c>
      <c r="S345" s="237">
        <v>0.070000000000000007</v>
      </c>
      <c r="T345" s="238">
        <f>S345*H345</f>
        <v>3.0380000000000003</v>
      </c>
      <c r="U345" s="38"/>
      <c r="V345" s="38"/>
      <c r="W345" s="38"/>
      <c r="X345" s="38"/>
      <c r="Y345" s="38"/>
      <c r="Z345" s="38"/>
      <c r="AA345" s="38"/>
      <c r="AB345" s="38"/>
      <c r="AC345" s="38"/>
      <c r="AD345" s="38"/>
      <c r="AE345" s="38"/>
      <c r="AR345" s="239" t="s">
        <v>157</v>
      </c>
      <c r="AT345" s="239" t="s">
        <v>152</v>
      </c>
      <c r="AU345" s="239" t="s">
        <v>85</v>
      </c>
      <c r="AY345" s="17" t="s">
        <v>150</v>
      </c>
      <c r="BE345" s="240">
        <f>IF(N345="základní",J345,0)</f>
        <v>0</v>
      </c>
      <c r="BF345" s="240">
        <f>IF(N345="snížená",J345,0)</f>
        <v>0</v>
      </c>
      <c r="BG345" s="240">
        <f>IF(N345="zákl. přenesená",J345,0)</f>
        <v>0</v>
      </c>
      <c r="BH345" s="240">
        <f>IF(N345="sníž. přenesená",J345,0)</f>
        <v>0</v>
      </c>
      <c r="BI345" s="240">
        <f>IF(N345="nulová",J345,0)</f>
        <v>0</v>
      </c>
      <c r="BJ345" s="17" t="s">
        <v>21</v>
      </c>
      <c r="BK345" s="240">
        <f>ROUND(I345*H345,2)</f>
        <v>0</v>
      </c>
      <c r="BL345" s="17" t="s">
        <v>157</v>
      </c>
      <c r="BM345" s="239" t="s">
        <v>1101</v>
      </c>
    </row>
    <row r="346" s="2" customFormat="1">
      <c r="A346" s="38"/>
      <c r="B346" s="39"/>
      <c r="C346" s="40"/>
      <c r="D346" s="241" t="s">
        <v>159</v>
      </c>
      <c r="E346" s="40"/>
      <c r="F346" s="242" t="s">
        <v>1102</v>
      </c>
      <c r="G346" s="40"/>
      <c r="H346" s="40"/>
      <c r="I346" s="243"/>
      <c r="J346" s="40"/>
      <c r="K346" s="40"/>
      <c r="L346" s="44"/>
      <c r="M346" s="244"/>
      <c r="N346" s="245"/>
      <c r="O346" s="91"/>
      <c r="P346" s="91"/>
      <c r="Q346" s="91"/>
      <c r="R346" s="91"/>
      <c r="S346" s="91"/>
      <c r="T346" s="92"/>
      <c r="U346" s="38"/>
      <c r="V346" s="38"/>
      <c r="W346" s="38"/>
      <c r="X346" s="38"/>
      <c r="Y346" s="38"/>
      <c r="Z346" s="38"/>
      <c r="AA346" s="38"/>
      <c r="AB346" s="38"/>
      <c r="AC346" s="38"/>
      <c r="AD346" s="38"/>
      <c r="AE346" s="38"/>
      <c r="AT346" s="17" t="s">
        <v>159</v>
      </c>
      <c r="AU346" s="17" t="s">
        <v>85</v>
      </c>
    </row>
    <row r="347" s="2" customFormat="1">
      <c r="A347" s="38"/>
      <c r="B347" s="39"/>
      <c r="C347" s="40"/>
      <c r="D347" s="241" t="s">
        <v>161</v>
      </c>
      <c r="E347" s="40"/>
      <c r="F347" s="246" t="s">
        <v>526</v>
      </c>
      <c r="G347" s="40"/>
      <c r="H347" s="40"/>
      <c r="I347" s="243"/>
      <c r="J347" s="40"/>
      <c r="K347" s="40"/>
      <c r="L347" s="44"/>
      <c r="M347" s="244"/>
      <c r="N347" s="245"/>
      <c r="O347" s="91"/>
      <c r="P347" s="91"/>
      <c r="Q347" s="91"/>
      <c r="R347" s="91"/>
      <c r="S347" s="91"/>
      <c r="T347" s="92"/>
      <c r="U347" s="38"/>
      <c r="V347" s="38"/>
      <c r="W347" s="38"/>
      <c r="X347" s="38"/>
      <c r="Y347" s="38"/>
      <c r="Z347" s="38"/>
      <c r="AA347" s="38"/>
      <c r="AB347" s="38"/>
      <c r="AC347" s="38"/>
      <c r="AD347" s="38"/>
      <c r="AE347" s="38"/>
      <c r="AT347" s="17" t="s">
        <v>161</v>
      </c>
      <c r="AU347" s="17" t="s">
        <v>85</v>
      </c>
    </row>
    <row r="348" s="14" customFormat="1">
      <c r="A348" s="14"/>
      <c r="B348" s="258"/>
      <c r="C348" s="259"/>
      <c r="D348" s="241" t="s">
        <v>169</v>
      </c>
      <c r="E348" s="260" t="s">
        <v>1</v>
      </c>
      <c r="F348" s="261" t="s">
        <v>519</v>
      </c>
      <c r="G348" s="259"/>
      <c r="H348" s="260" t="s">
        <v>1</v>
      </c>
      <c r="I348" s="262"/>
      <c r="J348" s="259"/>
      <c r="K348" s="259"/>
      <c r="L348" s="263"/>
      <c r="M348" s="264"/>
      <c r="N348" s="265"/>
      <c r="O348" s="265"/>
      <c r="P348" s="265"/>
      <c r="Q348" s="265"/>
      <c r="R348" s="265"/>
      <c r="S348" s="265"/>
      <c r="T348" s="266"/>
      <c r="U348" s="14"/>
      <c r="V348" s="14"/>
      <c r="W348" s="14"/>
      <c r="X348" s="14"/>
      <c r="Y348" s="14"/>
      <c r="Z348" s="14"/>
      <c r="AA348" s="14"/>
      <c r="AB348" s="14"/>
      <c r="AC348" s="14"/>
      <c r="AD348" s="14"/>
      <c r="AE348" s="14"/>
      <c r="AT348" s="267" t="s">
        <v>169</v>
      </c>
      <c r="AU348" s="267" t="s">
        <v>85</v>
      </c>
      <c r="AV348" s="14" t="s">
        <v>21</v>
      </c>
      <c r="AW348" s="14" t="s">
        <v>34</v>
      </c>
      <c r="AX348" s="14" t="s">
        <v>77</v>
      </c>
      <c r="AY348" s="267" t="s">
        <v>150</v>
      </c>
    </row>
    <row r="349" s="13" customFormat="1">
      <c r="A349" s="13"/>
      <c r="B349" s="247"/>
      <c r="C349" s="248"/>
      <c r="D349" s="241" t="s">
        <v>169</v>
      </c>
      <c r="E349" s="249" t="s">
        <v>1</v>
      </c>
      <c r="F349" s="250" t="s">
        <v>1103</v>
      </c>
      <c r="G349" s="248"/>
      <c r="H349" s="251">
        <v>43.399999999999999</v>
      </c>
      <c r="I349" s="252"/>
      <c r="J349" s="248"/>
      <c r="K349" s="248"/>
      <c r="L349" s="253"/>
      <c r="M349" s="254"/>
      <c r="N349" s="255"/>
      <c r="O349" s="255"/>
      <c r="P349" s="255"/>
      <c r="Q349" s="255"/>
      <c r="R349" s="255"/>
      <c r="S349" s="255"/>
      <c r="T349" s="256"/>
      <c r="U349" s="13"/>
      <c r="V349" s="13"/>
      <c r="W349" s="13"/>
      <c r="X349" s="13"/>
      <c r="Y349" s="13"/>
      <c r="Z349" s="13"/>
      <c r="AA349" s="13"/>
      <c r="AB349" s="13"/>
      <c r="AC349" s="13"/>
      <c r="AD349" s="13"/>
      <c r="AE349" s="13"/>
      <c r="AT349" s="257" t="s">
        <v>169</v>
      </c>
      <c r="AU349" s="257" t="s">
        <v>85</v>
      </c>
      <c r="AV349" s="13" t="s">
        <v>85</v>
      </c>
      <c r="AW349" s="13" t="s">
        <v>34</v>
      </c>
      <c r="AX349" s="13" t="s">
        <v>77</v>
      </c>
      <c r="AY349" s="257" t="s">
        <v>150</v>
      </c>
    </row>
    <row r="350" s="15" customFormat="1">
      <c r="A350" s="15"/>
      <c r="B350" s="268"/>
      <c r="C350" s="269"/>
      <c r="D350" s="241" t="s">
        <v>169</v>
      </c>
      <c r="E350" s="270" t="s">
        <v>1</v>
      </c>
      <c r="F350" s="271" t="s">
        <v>188</v>
      </c>
      <c r="G350" s="269"/>
      <c r="H350" s="272">
        <v>43.399999999999999</v>
      </c>
      <c r="I350" s="273"/>
      <c r="J350" s="269"/>
      <c r="K350" s="269"/>
      <c r="L350" s="274"/>
      <c r="M350" s="275"/>
      <c r="N350" s="276"/>
      <c r="O350" s="276"/>
      <c r="P350" s="276"/>
      <c r="Q350" s="276"/>
      <c r="R350" s="276"/>
      <c r="S350" s="276"/>
      <c r="T350" s="277"/>
      <c r="U350" s="15"/>
      <c r="V350" s="15"/>
      <c r="W350" s="15"/>
      <c r="X350" s="15"/>
      <c r="Y350" s="15"/>
      <c r="Z350" s="15"/>
      <c r="AA350" s="15"/>
      <c r="AB350" s="15"/>
      <c r="AC350" s="15"/>
      <c r="AD350" s="15"/>
      <c r="AE350" s="15"/>
      <c r="AT350" s="278" t="s">
        <v>169</v>
      </c>
      <c r="AU350" s="278" t="s">
        <v>85</v>
      </c>
      <c r="AV350" s="15" t="s">
        <v>157</v>
      </c>
      <c r="AW350" s="15" t="s">
        <v>34</v>
      </c>
      <c r="AX350" s="15" t="s">
        <v>21</v>
      </c>
      <c r="AY350" s="278" t="s">
        <v>150</v>
      </c>
    </row>
    <row r="351" s="2" customFormat="1" ht="24.15" customHeight="1">
      <c r="A351" s="38"/>
      <c r="B351" s="39"/>
      <c r="C351" s="228" t="s">
        <v>428</v>
      </c>
      <c r="D351" s="228" t="s">
        <v>152</v>
      </c>
      <c r="E351" s="229" t="s">
        <v>538</v>
      </c>
      <c r="F351" s="230" t="s">
        <v>539</v>
      </c>
      <c r="G351" s="231" t="s">
        <v>155</v>
      </c>
      <c r="H351" s="232">
        <v>45.299999999999997</v>
      </c>
      <c r="I351" s="233"/>
      <c r="J351" s="234">
        <f>ROUND(I351*H351,2)</f>
        <v>0</v>
      </c>
      <c r="K351" s="230" t="s">
        <v>156</v>
      </c>
      <c r="L351" s="44"/>
      <c r="M351" s="235" t="s">
        <v>1</v>
      </c>
      <c r="N351" s="236" t="s">
        <v>42</v>
      </c>
      <c r="O351" s="91"/>
      <c r="P351" s="237">
        <f>O351*H351</f>
        <v>0</v>
      </c>
      <c r="Q351" s="237">
        <v>0.019425000000000001</v>
      </c>
      <c r="R351" s="237">
        <f>Q351*H351</f>
        <v>0.87995250000000003</v>
      </c>
      <c r="S351" s="237">
        <v>0</v>
      </c>
      <c r="T351" s="238">
        <f>S351*H351</f>
        <v>0</v>
      </c>
      <c r="U351" s="38"/>
      <c r="V351" s="38"/>
      <c r="W351" s="38"/>
      <c r="X351" s="38"/>
      <c r="Y351" s="38"/>
      <c r="Z351" s="38"/>
      <c r="AA351" s="38"/>
      <c r="AB351" s="38"/>
      <c r="AC351" s="38"/>
      <c r="AD351" s="38"/>
      <c r="AE351" s="38"/>
      <c r="AR351" s="239" t="s">
        <v>157</v>
      </c>
      <c r="AT351" s="239" t="s">
        <v>152</v>
      </c>
      <c r="AU351" s="239" t="s">
        <v>85</v>
      </c>
      <c r="AY351" s="17" t="s">
        <v>150</v>
      </c>
      <c r="BE351" s="240">
        <f>IF(N351="základní",J351,0)</f>
        <v>0</v>
      </c>
      <c r="BF351" s="240">
        <f>IF(N351="snížená",J351,0)</f>
        <v>0</v>
      </c>
      <c r="BG351" s="240">
        <f>IF(N351="zákl. přenesená",J351,0)</f>
        <v>0</v>
      </c>
      <c r="BH351" s="240">
        <f>IF(N351="sníž. přenesená",J351,0)</f>
        <v>0</v>
      </c>
      <c r="BI351" s="240">
        <f>IF(N351="nulová",J351,0)</f>
        <v>0</v>
      </c>
      <c r="BJ351" s="17" t="s">
        <v>21</v>
      </c>
      <c r="BK351" s="240">
        <f>ROUND(I351*H351,2)</f>
        <v>0</v>
      </c>
      <c r="BL351" s="17" t="s">
        <v>157</v>
      </c>
      <c r="BM351" s="239" t="s">
        <v>1104</v>
      </c>
    </row>
    <row r="352" s="2" customFormat="1">
      <c r="A352" s="38"/>
      <c r="B352" s="39"/>
      <c r="C352" s="40"/>
      <c r="D352" s="241" t="s">
        <v>159</v>
      </c>
      <c r="E352" s="40"/>
      <c r="F352" s="242" t="s">
        <v>541</v>
      </c>
      <c r="G352" s="40"/>
      <c r="H352" s="40"/>
      <c r="I352" s="243"/>
      <c r="J352" s="40"/>
      <c r="K352" s="40"/>
      <c r="L352" s="44"/>
      <c r="M352" s="244"/>
      <c r="N352" s="245"/>
      <c r="O352" s="91"/>
      <c r="P352" s="91"/>
      <c r="Q352" s="91"/>
      <c r="R352" s="91"/>
      <c r="S352" s="91"/>
      <c r="T352" s="92"/>
      <c r="U352" s="38"/>
      <c r="V352" s="38"/>
      <c r="W352" s="38"/>
      <c r="X352" s="38"/>
      <c r="Y352" s="38"/>
      <c r="Z352" s="38"/>
      <c r="AA352" s="38"/>
      <c r="AB352" s="38"/>
      <c r="AC352" s="38"/>
      <c r="AD352" s="38"/>
      <c r="AE352" s="38"/>
      <c r="AT352" s="17" t="s">
        <v>159</v>
      </c>
      <c r="AU352" s="17" t="s">
        <v>85</v>
      </c>
    </row>
    <row r="353" s="2" customFormat="1">
      <c r="A353" s="38"/>
      <c r="B353" s="39"/>
      <c r="C353" s="40"/>
      <c r="D353" s="241" t="s">
        <v>161</v>
      </c>
      <c r="E353" s="40"/>
      <c r="F353" s="246" t="s">
        <v>542</v>
      </c>
      <c r="G353" s="40"/>
      <c r="H353" s="40"/>
      <c r="I353" s="243"/>
      <c r="J353" s="40"/>
      <c r="K353" s="40"/>
      <c r="L353" s="44"/>
      <c r="M353" s="244"/>
      <c r="N353" s="245"/>
      <c r="O353" s="91"/>
      <c r="P353" s="91"/>
      <c r="Q353" s="91"/>
      <c r="R353" s="91"/>
      <c r="S353" s="91"/>
      <c r="T353" s="92"/>
      <c r="U353" s="38"/>
      <c r="V353" s="38"/>
      <c r="W353" s="38"/>
      <c r="X353" s="38"/>
      <c r="Y353" s="38"/>
      <c r="Z353" s="38"/>
      <c r="AA353" s="38"/>
      <c r="AB353" s="38"/>
      <c r="AC353" s="38"/>
      <c r="AD353" s="38"/>
      <c r="AE353" s="38"/>
      <c r="AT353" s="17" t="s">
        <v>161</v>
      </c>
      <c r="AU353" s="17" t="s">
        <v>85</v>
      </c>
    </row>
    <row r="354" s="14" customFormat="1">
      <c r="A354" s="14"/>
      <c r="B354" s="258"/>
      <c r="C354" s="259"/>
      <c r="D354" s="241" t="s">
        <v>169</v>
      </c>
      <c r="E354" s="260" t="s">
        <v>1</v>
      </c>
      <c r="F354" s="261" t="s">
        <v>1105</v>
      </c>
      <c r="G354" s="259"/>
      <c r="H354" s="260" t="s">
        <v>1</v>
      </c>
      <c r="I354" s="262"/>
      <c r="J354" s="259"/>
      <c r="K354" s="259"/>
      <c r="L354" s="263"/>
      <c r="M354" s="264"/>
      <c r="N354" s="265"/>
      <c r="O354" s="265"/>
      <c r="P354" s="265"/>
      <c r="Q354" s="265"/>
      <c r="R354" s="265"/>
      <c r="S354" s="265"/>
      <c r="T354" s="266"/>
      <c r="U354" s="14"/>
      <c r="V354" s="14"/>
      <c r="W354" s="14"/>
      <c r="X354" s="14"/>
      <c r="Y354" s="14"/>
      <c r="Z354" s="14"/>
      <c r="AA354" s="14"/>
      <c r="AB354" s="14"/>
      <c r="AC354" s="14"/>
      <c r="AD354" s="14"/>
      <c r="AE354" s="14"/>
      <c r="AT354" s="267" t="s">
        <v>169</v>
      </c>
      <c r="AU354" s="267" t="s">
        <v>85</v>
      </c>
      <c r="AV354" s="14" t="s">
        <v>21</v>
      </c>
      <c r="AW354" s="14" t="s">
        <v>34</v>
      </c>
      <c r="AX354" s="14" t="s">
        <v>77</v>
      </c>
      <c r="AY354" s="267" t="s">
        <v>150</v>
      </c>
    </row>
    <row r="355" s="13" customFormat="1">
      <c r="A355" s="13"/>
      <c r="B355" s="247"/>
      <c r="C355" s="248"/>
      <c r="D355" s="241" t="s">
        <v>169</v>
      </c>
      <c r="E355" s="249" t="s">
        <v>1</v>
      </c>
      <c r="F355" s="250" t="s">
        <v>1106</v>
      </c>
      <c r="G355" s="248"/>
      <c r="H355" s="251">
        <v>11.16</v>
      </c>
      <c r="I355" s="252"/>
      <c r="J355" s="248"/>
      <c r="K355" s="248"/>
      <c r="L355" s="253"/>
      <c r="M355" s="254"/>
      <c r="N355" s="255"/>
      <c r="O355" s="255"/>
      <c r="P355" s="255"/>
      <c r="Q355" s="255"/>
      <c r="R355" s="255"/>
      <c r="S355" s="255"/>
      <c r="T355" s="256"/>
      <c r="U355" s="13"/>
      <c r="V355" s="13"/>
      <c r="W355" s="13"/>
      <c r="X355" s="13"/>
      <c r="Y355" s="13"/>
      <c r="Z355" s="13"/>
      <c r="AA355" s="13"/>
      <c r="AB355" s="13"/>
      <c r="AC355" s="13"/>
      <c r="AD355" s="13"/>
      <c r="AE355" s="13"/>
      <c r="AT355" s="257" t="s">
        <v>169</v>
      </c>
      <c r="AU355" s="257" t="s">
        <v>85</v>
      </c>
      <c r="AV355" s="13" t="s">
        <v>85</v>
      </c>
      <c r="AW355" s="13" t="s">
        <v>34</v>
      </c>
      <c r="AX355" s="13" t="s">
        <v>77</v>
      </c>
      <c r="AY355" s="257" t="s">
        <v>150</v>
      </c>
    </row>
    <row r="356" s="13" customFormat="1">
      <c r="A356" s="13"/>
      <c r="B356" s="247"/>
      <c r="C356" s="248"/>
      <c r="D356" s="241" t="s">
        <v>169</v>
      </c>
      <c r="E356" s="249" t="s">
        <v>1</v>
      </c>
      <c r="F356" s="250" t="s">
        <v>1107</v>
      </c>
      <c r="G356" s="248"/>
      <c r="H356" s="251">
        <v>12.42</v>
      </c>
      <c r="I356" s="252"/>
      <c r="J356" s="248"/>
      <c r="K356" s="248"/>
      <c r="L356" s="253"/>
      <c r="M356" s="254"/>
      <c r="N356" s="255"/>
      <c r="O356" s="255"/>
      <c r="P356" s="255"/>
      <c r="Q356" s="255"/>
      <c r="R356" s="255"/>
      <c r="S356" s="255"/>
      <c r="T356" s="256"/>
      <c r="U356" s="13"/>
      <c r="V356" s="13"/>
      <c r="W356" s="13"/>
      <c r="X356" s="13"/>
      <c r="Y356" s="13"/>
      <c r="Z356" s="13"/>
      <c r="AA356" s="13"/>
      <c r="AB356" s="13"/>
      <c r="AC356" s="13"/>
      <c r="AD356" s="13"/>
      <c r="AE356" s="13"/>
      <c r="AT356" s="257" t="s">
        <v>169</v>
      </c>
      <c r="AU356" s="257" t="s">
        <v>85</v>
      </c>
      <c r="AV356" s="13" t="s">
        <v>85</v>
      </c>
      <c r="AW356" s="13" t="s">
        <v>34</v>
      </c>
      <c r="AX356" s="13" t="s">
        <v>77</v>
      </c>
      <c r="AY356" s="257" t="s">
        <v>150</v>
      </c>
    </row>
    <row r="357" s="14" customFormat="1">
      <c r="A357" s="14"/>
      <c r="B357" s="258"/>
      <c r="C357" s="259"/>
      <c r="D357" s="241" t="s">
        <v>169</v>
      </c>
      <c r="E357" s="260" t="s">
        <v>1</v>
      </c>
      <c r="F357" s="261" t="s">
        <v>1108</v>
      </c>
      <c r="G357" s="259"/>
      <c r="H357" s="260" t="s">
        <v>1</v>
      </c>
      <c r="I357" s="262"/>
      <c r="J357" s="259"/>
      <c r="K357" s="259"/>
      <c r="L357" s="263"/>
      <c r="M357" s="264"/>
      <c r="N357" s="265"/>
      <c r="O357" s="265"/>
      <c r="P357" s="265"/>
      <c r="Q357" s="265"/>
      <c r="R357" s="265"/>
      <c r="S357" s="265"/>
      <c r="T357" s="266"/>
      <c r="U357" s="14"/>
      <c r="V357" s="14"/>
      <c r="W357" s="14"/>
      <c r="X357" s="14"/>
      <c r="Y357" s="14"/>
      <c r="Z357" s="14"/>
      <c r="AA357" s="14"/>
      <c r="AB357" s="14"/>
      <c r="AC357" s="14"/>
      <c r="AD357" s="14"/>
      <c r="AE357" s="14"/>
      <c r="AT357" s="267" t="s">
        <v>169</v>
      </c>
      <c r="AU357" s="267" t="s">
        <v>85</v>
      </c>
      <c r="AV357" s="14" t="s">
        <v>21</v>
      </c>
      <c r="AW357" s="14" t="s">
        <v>34</v>
      </c>
      <c r="AX357" s="14" t="s">
        <v>77</v>
      </c>
      <c r="AY357" s="267" t="s">
        <v>150</v>
      </c>
    </row>
    <row r="358" s="13" customFormat="1">
      <c r="A358" s="13"/>
      <c r="B358" s="247"/>
      <c r="C358" s="248"/>
      <c r="D358" s="241" t="s">
        <v>169</v>
      </c>
      <c r="E358" s="249" t="s">
        <v>1</v>
      </c>
      <c r="F358" s="250" t="s">
        <v>1109</v>
      </c>
      <c r="G358" s="248"/>
      <c r="H358" s="251">
        <v>9.3000000000000007</v>
      </c>
      <c r="I358" s="252"/>
      <c r="J358" s="248"/>
      <c r="K358" s="248"/>
      <c r="L358" s="253"/>
      <c r="M358" s="254"/>
      <c r="N358" s="255"/>
      <c r="O358" s="255"/>
      <c r="P358" s="255"/>
      <c r="Q358" s="255"/>
      <c r="R358" s="255"/>
      <c r="S358" s="255"/>
      <c r="T358" s="256"/>
      <c r="U358" s="13"/>
      <c r="V358" s="13"/>
      <c r="W358" s="13"/>
      <c r="X358" s="13"/>
      <c r="Y358" s="13"/>
      <c r="Z358" s="13"/>
      <c r="AA358" s="13"/>
      <c r="AB358" s="13"/>
      <c r="AC358" s="13"/>
      <c r="AD358" s="13"/>
      <c r="AE358" s="13"/>
      <c r="AT358" s="257" t="s">
        <v>169</v>
      </c>
      <c r="AU358" s="257" t="s">
        <v>85</v>
      </c>
      <c r="AV358" s="13" t="s">
        <v>85</v>
      </c>
      <c r="AW358" s="13" t="s">
        <v>34</v>
      </c>
      <c r="AX358" s="13" t="s">
        <v>77</v>
      </c>
      <c r="AY358" s="257" t="s">
        <v>150</v>
      </c>
    </row>
    <row r="359" s="13" customFormat="1">
      <c r="A359" s="13"/>
      <c r="B359" s="247"/>
      <c r="C359" s="248"/>
      <c r="D359" s="241" t="s">
        <v>169</v>
      </c>
      <c r="E359" s="249" t="s">
        <v>1</v>
      </c>
      <c r="F359" s="250" t="s">
        <v>1107</v>
      </c>
      <c r="G359" s="248"/>
      <c r="H359" s="251">
        <v>12.42</v>
      </c>
      <c r="I359" s="252"/>
      <c r="J359" s="248"/>
      <c r="K359" s="248"/>
      <c r="L359" s="253"/>
      <c r="M359" s="254"/>
      <c r="N359" s="255"/>
      <c r="O359" s="255"/>
      <c r="P359" s="255"/>
      <c r="Q359" s="255"/>
      <c r="R359" s="255"/>
      <c r="S359" s="255"/>
      <c r="T359" s="256"/>
      <c r="U359" s="13"/>
      <c r="V359" s="13"/>
      <c r="W359" s="13"/>
      <c r="X359" s="13"/>
      <c r="Y359" s="13"/>
      <c r="Z359" s="13"/>
      <c r="AA359" s="13"/>
      <c r="AB359" s="13"/>
      <c r="AC359" s="13"/>
      <c r="AD359" s="13"/>
      <c r="AE359" s="13"/>
      <c r="AT359" s="257" t="s">
        <v>169</v>
      </c>
      <c r="AU359" s="257" t="s">
        <v>85</v>
      </c>
      <c r="AV359" s="13" t="s">
        <v>85</v>
      </c>
      <c r="AW359" s="13" t="s">
        <v>34</v>
      </c>
      <c r="AX359" s="13" t="s">
        <v>77</v>
      </c>
      <c r="AY359" s="257" t="s">
        <v>150</v>
      </c>
    </row>
    <row r="360" s="15" customFormat="1">
      <c r="A360" s="15"/>
      <c r="B360" s="268"/>
      <c r="C360" s="269"/>
      <c r="D360" s="241" t="s">
        <v>169</v>
      </c>
      <c r="E360" s="270" t="s">
        <v>1</v>
      </c>
      <c r="F360" s="271" t="s">
        <v>188</v>
      </c>
      <c r="G360" s="269"/>
      <c r="H360" s="272">
        <v>45.299999999999997</v>
      </c>
      <c r="I360" s="273"/>
      <c r="J360" s="269"/>
      <c r="K360" s="269"/>
      <c r="L360" s="274"/>
      <c r="M360" s="275"/>
      <c r="N360" s="276"/>
      <c r="O360" s="276"/>
      <c r="P360" s="276"/>
      <c r="Q360" s="276"/>
      <c r="R360" s="276"/>
      <c r="S360" s="276"/>
      <c r="T360" s="277"/>
      <c r="U360" s="15"/>
      <c r="V360" s="15"/>
      <c r="W360" s="15"/>
      <c r="X360" s="15"/>
      <c r="Y360" s="15"/>
      <c r="Z360" s="15"/>
      <c r="AA360" s="15"/>
      <c r="AB360" s="15"/>
      <c r="AC360" s="15"/>
      <c r="AD360" s="15"/>
      <c r="AE360" s="15"/>
      <c r="AT360" s="278" t="s">
        <v>169</v>
      </c>
      <c r="AU360" s="278" t="s">
        <v>85</v>
      </c>
      <c r="AV360" s="15" t="s">
        <v>157</v>
      </c>
      <c r="AW360" s="15" t="s">
        <v>34</v>
      </c>
      <c r="AX360" s="15" t="s">
        <v>21</v>
      </c>
      <c r="AY360" s="278" t="s">
        <v>150</v>
      </c>
    </row>
    <row r="361" s="2" customFormat="1" ht="24.15" customHeight="1">
      <c r="A361" s="38"/>
      <c r="B361" s="39"/>
      <c r="C361" s="228" t="s">
        <v>439</v>
      </c>
      <c r="D361" s="228" t="s">
        <v>152</v>
      </c>
      <c r="E361" s="229" t="s">
        <v>550</v>
      </c>
      <c r="F361" s="230" t="s">
        <v>551</v>
      </c>
      <c r="G361" s="231" t="s">
        <v>155</v>
      </c>
      <c r="H361" s="232">
        <v>40.68</v>
      </c>
      <c r="I361" s="233"/>
      <c r="J361" s="234">
        <f>ROUND(I361*H361,2)</f>
        <v>0</v>
      </c>
      <c r="K361" s="230" t="s">
        <v>156</v>
      </c>
      <c r="L361" s="44"/>
      <c r="M361" s="235" t="s">
        <v>1</v>
      </c>
      <c r="N361" s="236" t="s">
        <v>42</v>
      </c>
      <c r="O361" s="91"/>
      <c r="P361" s="237">
        <f>O361*H361</f>
        <v>0</v>
      </c>
      <c r="Q361" s="237">
        <v>0.038850000000000003</v>
      </c>
      <c r="R361" s="237">
        <f>Q361*H361</f>
        <v>1.5804180000000001</v>
      </c>
      <c r="S361" s="237">
        <v>0</v>
      </c>
      <c r="T361" s="238">
        <f>S361*H361</f>
        <v>0</v>
      </c>
      <c r="U361" s="38"/>
      <c r="V361" s="38"/>
      <c r="W361" s="38"/>
      <c r="X361" s="38"/>
      <c r="Y361" s="38"/>
      <c r="Z361" s="38"/>
      <c r="AA361" s="38"/>
      <c r="AB361" s="38"/>
      <c r="AC361" s="38"/>
      <c r="AD361" s="38"/>
      <c r="AE361" s="38"/>
      <c r="AR361" s="239" t="s">
        <v>157</v>
      </c>
      <c r="AT361" s="239" t="s">
        <v>152</v>
      </c>
      <c r="AU361" s="239" t="s">
        <v>85</v>
      </c>
      <c r="AY361" s="17" t="s">
        <v>150</v>
      </c>
      <c r="BE361" s="240">
        <f>IF(N361="základní",J361,0)</f>
        <v>0</v>
      </c>
      <c r="BF361" s="240">
        <f>IF(N361="snížená",J361,0)</f>
        <v>0</v>
      </c>
      <c r="BG361" s="240">
        <f>IF(N361="zákl. přenesená",J361,0)</f>
        <v>0</v>
      </c>
      <c r="BH361" s="240">
        <f>IF(N361="sníž. přenesená",J361,0)</f>
        <v>0</v>
      </c>
      <c r="BI361" s="240">
        <f>IF(N361="nulová",J361,0)</f>
        <v>0</v>
      </c>
      <c r="BJ361" s="17" t="s">
        <v>21</v>
      </c>
      <c r="BK361" s="240">
        <f>ROUND(I361*H361,2)</f>
        <v>0</v>
      </c>
      <c r="BL361" s="17" t="s">
        <v>157</v>
      </c>
      <c r="BM361" s="239" t="s">
        <v>1110</v>
      </c>
    </row>
    <row r="362" s="2" customFormat="1">
      <c r="A362" s="38"/>
      <c r="B362" s="39"/>
      <c r="C362" s="40"/>
      <c r="D362" s="241" t="s">
        <v>159</v>
      </c>
      <c r="E362" s="40"/>
      <c r="F362" s="242" t="s">
        <v>553</v>
      </c>
      <c r="G362" s="40"/>
      <c r="H362" s="40"/>
      <c r="I362" s="243"/>
      <c r="J362" s="40"/>
      <c r="K362" s="40"/>
      <c r="L362" s="44"/>
      <c r="M362" s="244"/>
      <c r="N362" s="245"/>
      <c r="O362" s="91"/>
      <c r="P362" s="91"/>
      <c r="Q362" s="91"/>
      <c r="R362" s="91"/>
      <c r="S362" s="91"/>
      <c r="T362" s="92"/>
      <c r="U362" s="38"/>
      <c r="V362" s="38"/>
      <c r="W362" s="38"/>
      <c r="X362" s="38"/>
      <c r="Y362" s="38"/>
      <c r="Z362" s="38"/>
      <c r="AA362" s="38"/>
      <c r="AB362" s="38"/>
      <c r="AC362" s="38"/>
      <c r="AD362" s="38"/>
      <c r="AE362" s="38"/>
      <c r="AT362" s="17" t="s">
        <v>159</v>
      </c>
      <c r="AU362" s="17" t="s">
        <v>85</v>
      </c>
    </row>
    <row r="363" s="2" customFormat="1">
      <c r="A363" s="38"/>
      <c r="B363" s="39"/>
      <c r="C363" s="40"/>
      <c r="D363" s="241" t="s">
        <v>161</v>
      </c>
      <c r="E363" s="40"/>
      <c r="F363" s="246" t="s">
        <v>542</v>
      </c>
      <c r="G363" s="40"/>
      <c r="H363" s="40"/>
      <c r="I363" s="243"/>
      <c r="J363" s="40"/>
      <c r="K363" s="40"/>
      <c r="L363" s="44"/>
      <c r="M363" s="244"/>
      <c r="N363" s="245"/>
      <c r="O363" s="91"/>
      <c r="P363" s="91"/>
      <c r="Q363" s="91"/>
      <c r="R363" s="91"/>
      <c r="S363" s="91"/>
      <c r="T363" s="92"/>
      <c r="U363" s="38"/>
      <c r="V363" s="38"/>
      <c r="W363" s="38"/>
      <c r="X363" s="38"/>
      <c r="Y363" s="38"/>
      <c r="Z363" s="38"/>
      <c r="AA363" s="38"/>
      <c r="AB363" s="38"/>
      <c r="AC363" s="38"/>
      <c r="AD363" s="38"/>
      <c r="AE363" s="38"/>
      <c r="AT363" s="17" t="s">
        <v>161</v>
      </c>
      <c r="AU363" s="17" t="s">
        <v>85</v>
      </c>
    </row>
    <row r="364" s="14" customFormat="1">
      <c r="A364" s="14"/>
      <c r="B364" s="258"/>
      <c r="C364" s="259"/>
      <c r="D364" s="241" t="s">
        <v>169</v>
      </c>
      <c r="E364" s="260" t="s">
        <v>1</v>
      </c>
      <c r="F364" s="261" t="s">
        <v>1095</v>
      </c>
      <c r="G364" s="259"/>
      <c r="H364" s="260" t="s">
        <v>1</v>
      </c>
      <c r="I364" s="262"/>
      <c r="J364" s="259"/>
      <c r="K364" s="259"/>
      <c r="L364" s="263"/>
      <c r="M364" s="264"/>
      <c r="N364" s="265"/>
      <c r="O364" s="265"/>
      <c r="P364" s="265"/>
      <c r="Q364" s="265"/>
      <c r="R364" s="265"/>
      <c r="S364" s="265"/>
      <c r="T364" s="266"/>
      <c r="U364" s="14"/>
      <c r="V364" s="14"/>
      <c r="W364" s="14"/>
      <c r="X364" s="14"/>
      <c r="Y364" s="14"/>
      <c r="Z364" s="14"/>
      <c r="AA364" s="14"/>
      <c r="AB364" s="14"/>
      <c r="AC364" s="14"/>
      <c r="AD364" s="14"/>
      <c r="AE364" s="14"/>
      <c r="AT364" s="267" t="s">
        <v>169</v>
      </c>
      <c r="AU364" s="267" t="s">
        <v>85</v>
      </c>
      <c r="AV364" s="14" t="s">
        <v>21</v>
      </c>
      <c r="AW364" s="14" t="s">
        <v>34</v>
      </c>
      <c r="AX364" s="14" t="s">
        <v>77</v>
      </c>
      <c r="AY364" s="267" t="s">
        <v>150</v>
      </c>
    </row>
    <row r="365" s="13" customFormat="1">
      <c r="A365" s="13"/>
      <c r="B365" s="247"/>
      <c r="C365" s="248"/>
      <c r="D365" s="241" t="s">
        <v>169</v>
      </c>
      <c r="E365" s="249" t="s">
        <v>1</v>
      </c>
      <c r="F365" s="250" t="s">
        <v>1096</v>
      </c>
      <c r="G365" s="248"/>
      <c r="H365" s="251">
        <v>21.48</v>
      </c>
      <c r="I365" s="252"/>
      <c r="J365" s="248"/>
      <c r="K365" s="248"/>
      <c r="L365" s="253"/>
      <c r="M365" s="254"/>
      <c r="N365" s="255"/>
      <c r="O365" s="255"/>
      <c r="P365" s="255"/>
      <c r="Q365" s="255"/>
      <c r="R365" s="255"/>
      <c r="S365" s="255"/>
      <c r="T365" s="256"/>
      <c r="U365" s="13"/>
      <c r="V365" s="13"/>
      <c r="W365" s="13"/>
      <c r="X365" s="13"/>
      <c r="Y365" s="13"/>
      <c r="Z365" s="13"/>
      <c r="AA365" s="13"/>
      <c r="AB365" s="13"/>
      <c r="AC365" s="13"/>
      <c r="AD365" s="13"/>
      <c r="AE365" s="13"/>
      <c r="AT365" s="257" t="s">
        <v>169</v>
      </c>
      <c r="AU365" s="257" t="s">
        <v>85</v>
      </c>
      <c r="AV365" s="13" t="s">
        <v>85</v>
      </c>
      <c r="AW365" s="13" t="s">
        <v>34</v>
      </c>
      <c r="AX365" s="13" t="s">
        <v>77</v>
      </c>
      <c r="AY365" s="257" t="s">
        <v>150</v>
      </c>
    </row>
    <row r="366" s="13" customFormat="1">
      <c r="A366" s="13"/>
      <c r="B366" s="247"/>
      <c r="C366" s="248"/>
      <c r="D366" s="241" t="s">
        <v>169</v>
      </c>
      <c r="E366" s="249" t="s">
        <v>1</v>
      </c>
      <c r="F366" s="250" t="s">
        <v>1097</v>
      </c>
      <c r="G366" s="248"/>
      <c r="H366" s="251">
        <v>19.199999999999999</v>
      </c>
      <c r="I366" s="252"/>
      <c r="J366" s="248"/>
      <c r="K366" s="248"/>
      <c r="L366" s="253"/>
      <c r="M366" s="254"/>
      <c r="N366" s="255"/>
      <c r="O366" s="255"/>
      <c r="P366" s="255"/>
      <c r="Q366" s="255"/>
      <c r="R366" s="255"/>
      <c r="S366" s="255"/>
      <c r="T366" s="256"/>
      <c r="U366" s="13"/>
      <c r="V366" s="13"/>
      <c r="W366" s="13"/>
      <c r="X366" s="13"/>
      <c r="Y366" s="13"/>
      <c r="Z366" s="13"/>
      <c r="AA366" s="13"/>
      <c r="AB366" s="13"/>
      <c r="AC366" s="13"/>
      <c r="AD366" s="13"/>
      <c r="AE366" s="13"/>
      <c r="AT366" s="257" t="s">
        <v>169</v>
      </c>
      <c r="AU366" s="257" t="s">
        <v>85</v>
      </c>
      <c r="AV366" s="13" t="s">
        <v>85</v>
      </c>
      <c r="AW366" s="13" t="s">
        <v>34</v>
      </c>
      <c r="AX366" s="13" t="s">
        <v>77</v>
      </c>
      <c r="AY366" s="257" t="s">
        <v>150</v>
      </c>
    </row>
    <row r="367" s="15" customFormat="1">
      <c r="A367" s="15"/>
      <c r="B367" s="268"/>
      <c r="C367" s="269"/>
      <c r="D367" s="241" t="s">
        <v>169</v>
      </c>
      <c r="E367" s="270" t="s">
        <v>1</v>
      </c>
      <c r="F367" s="271" t="s">
        <v>188</v>
      </c>
      <c r="G367" s="269"/>
      <c r="H367" s="272">
        <v>40.68</v>
      </c>
      <c r="I367" s="273"/>
      <c r="J367" s="269"/>
      <c r="K367" s="269"/>
      <c r="L367" s="274"/>
      <c r="M367" s="275"/>
      <c r="N367" s="276"/>
      <c r="O367" s="276"/>
      <c r="P367" s="276"/>
      <c r="Q367" s="276"/>
      <c r="R367" s="276"/>
      <c r="S367" s="276"/>
      <c r="T367" s="277"/>
      <c r="U367" s="15"/>
      <c r="V367" s="15"/>
      <c r="W367" s="15"/>
      <c r="X367" s="15"/>
      <c r="Y367" s="15"/>
      <c r="Z367" s="15"/>
      <c r="AA367" s="15"/>
      <c r="AB367" s="15"/>
      <c r="AC367" s="15"/>
      <c r="AD367" s="15"/>
      <c r="AE367" s="15"/>
      <c r="AT367" s="278" t="s">
        <v>169</v>
      </c>
      <c r="AU367" s="278" t="s">
        <v>85</v>
      </c>
      <c r="AV367" s="15" t="s">
        <v>157</v>
      </c>
      <c r="AW367" s="15" t="s">
        <v>34</v>
      </c>
      <c r="AX367" s="15" t="s">
        <v>21</v>
      </c>
      <c r="AY367" s="278" t="s">
        <v>150</v>
      </c>
    </row>
    <row r="368" s="2" customFormat="1" ht="24.15" customHeight="1">
      <c r="A368" s="38"/>
      <c r="B368" s="39"/>
      <c r="C368" s="228" t="s">
        <v>447</v>
      </c>
      <c r="D368" s="228" t="s">
        <v>152</v>
      </c>
      <c r="E368" s="229" t="s">
        <v>559</v>
      </c>
      <c r="F368" s="230" t="s">
        <v>560</v>
      </c>
      <c r="G368" s="231" t="s">
        <v>155</v>
      </c>
      <c r="H368" s="232">
        <v>47.200000000000003</v>
      </c>
      <c r="I368" s="233"/>
      <c r="J368" s="234">
        <f>ROUND(I368*H368,2)</f>
        <v>0</v>
      </c>
      <c r="K368" s="230" t="s">
        <v>156</v>
      </c>
      <c r="L368" s="44"/>
      <c r="M368" s="235" t="s">
        <v>1</v>
      </c>
      <c r="N368" s="236" t="s">
        <v>42</v>
      </c>
      <c r="O368" s="91"/>
      <c r="P368" s="237">
        <f>O368*H368</f>
        <v>0</v>
      </c>
      <c r="Q368" s="237">
        <v>0.058275</v>
      </c>
      <c r="R368" s="237">
        <f>Q368*H368</f>
        <v>2.7505800000000002</v>
      </c>
      <c r="S368" s="237">
        <v>0</v>
      </c>
      <c r="T368" s="238">
        <f>S368*H368</f>
        <v>0</v>
      </c>
      <c r="U368" s="38"/>
      <c r="V368" s="38"/>
      <c r="W368" s="38"/>
      <c r="X368" s="38"/>
      <c r="Y368" s="38"/>
      <c r="Z368" s="38"/>
      <c r="AA368" s="38"/>
      <c r="AB368" s="38"/>
      <c r="AC368" s="38"/>
      <c r="AD368" s="38"/>
      <c r="AE368" s="38"/>
      <c r="AR368" s="239" t="s">
        <v>157</v>
      </c>
      <c r="AT368" s="239" t="s">
        <v>152</v>
      </c>
      <c r="AU368" s="239" t="s">
        <v>85</v>
      </c>
      <c r="AY368" s="17" t="s">
        <v>150</v>
      </c>
      <c r="BE368" s="240">
        <f>IF(N368="základní",J368,0)</f>
        <v>0</v>
      </c>
      <c r="BF368" s="240">
        <f>IF(N368="snížená",J368,0)</f>
        <v>0</v>
      </c>
      <c r="BG368" s="240">
        <f>IF(N368="zákl. přenesená",J368,0)</f>
        <v>0</v>
      </c>
      <c r="BH368" s="240">
        <f>IF(N368="sníž. přenesená",J368,0)</f>
        <v>0</v>
      </c>
      <c r="BI368" s="240">
        <f>IF(N368="nulová",J368,0)</f>
        <v>0</v>
      </c>
      <c r="BJ368" s="17" t="s">
        <v>21</v>
      </c>
      <c r="BK368" s="240">
        <f>ROUND(I368*H368,2)</f>
        <v>0</v>
      </c>
      <c r="BL368" s="17" t="s">
        <v>157</v>
      </c>
      <c r="BM368" s="239" t="s">
        <v>1111</v>
      </c>
    </row>
    <row r="369" s="2" customFormat="1">
      <c r="A369" s="38"/>
      <c r="B369" s="39"/>
      <c r="C369" s="40"/>
      <c r="D369" s="241" t="s">
        <v>159</v>
      </c>
      <c r="E369" s="40"/>
      <c r="F369" s="242" t="s">
        <v>562</v>
      </c>
      <c r="G369" s="40"/>
      <c r="H369" s="40"/>
      <c r="I369" s="243"/>
      <c r="J369" s="40"/>
      <c r="K369" s="40"/>
      <c r="L369" s="44"/>
      <c r="M369" s="244"/>
      <c r="N369" s="245"/>
      <c r="O369" s="91"/>
      <c r="P369" s="91"/>
      <c r="Q369" s="91"/>
      <c r="R369" s="91"/>
      <c r="S369" s="91"/>
      <c r="T369" s="92"/>
      <c r="U369" s="38"/>
      <c r="V369" s="38"/>
      <c r="W369" s="38"/>
      <c r="X369" s="38"/>
      <c r="Y369" s="38"/>
      <c r="Z369" s="38"/>
      <c r="AA369" s="38"/>
      <c r="AB369" s="38"/>
      <c r="AC369" s="38"/>
      <c r="AD369" s="38"/>
      <c r="AE369" s="38"/>
      <c r="AT369" s="17" t="s">
        <v>159</v>
      </c>
      <c r="AU369" s="17" t="s">
        <v>85</v>
      </c>
    </row>
    <row r="370" s="2" customFormat="1">
      <c r="A370" s="38"/>
      <c r="B370" s="39"/>
      <c r="C370" s="40"/>
      <c r="D370" s="241" t="s">
        <v>161</v>
      </c>
      <c r="E370" s="40"/>
      <c r="F370" s="246" t="s">
        <v>542</v>
      </c>
      <c r="G370" s="40"/>
      <c r="H370" s="40"/>
      <c r="I370" s="243"/>
      <c r="J370" s="40"/>
      <c r="K370" s="40"/>
      <c r="L370" s="44"/>
      <c r="M370" s="244"/>
      <c r="N370" s="245"/>
      <c r="O370" s="91"/>
      <c r="P370" s="91"/>
      <c r="Q370" s="91"/>
      <c r="R370" s="91"/>
      <c r="S370" s="91"/>
      <c r="T370" s="92"/>
      <c r="U370" s="38"/>
      <c r="V370" s="38"/>
      <c r="W370" s="38"/>
      <c r="X370" s="38"/>
      <c r="Y370" s="38"/>
      <c r="Z370" s="38"/>
      <c r="AA370" s="38"/>
      <c r="AB370" s="38"/>
      <c r="AC370" s="38"/>
      <c r="AD370" s="38"/>
      <c r="AE370" s="38"/>
      <c r="AT370" s="17" t="s">
        <v>161</v>
      </c>
      <c r="AU370" s="17" t="s">
        <v>85</v>
      </c>
    </row>
    <row r="371" s="14" customFormat="1">
      <c r="A371" s="14"/>
      <c r="B371" s="258"/>
      <c r="C371" s="259"/>
      <c r="D371" s="241" t="s">
        <v>169</v>
      </c>
      <c r="E371" s="260" t="s">
        <v>1</v>
      </c>
      <c r="F371" s="261" t="s">
        <v>1093</v>
      </c>
      <c r="G371" s="259"/>
      <c r="H371" s="260" t="s">
        <v>1</v>
      </c>
      <c r="I371" s="262"/>
      <c r="J371" s="259"/>
      <c r="K371" s="259"/>
      <c r="L371" s="263"/>
      <c r="M371" s="264"/>
      <c r="N371" s="265"/>
      <c r="O371" s="265"/>
      <c r="P371" s="265"/>
      <c r="Q371" s="265"/>
      <c r="R371" s="265"/>
      <c r="S371" s="265"/>
      <c r="T371" s="266"/>
      <c r="U371" s="14"/>
      <c r="V371" s="14"/>
      <c r="W371" s="14"/>
      <c r="X371" s="14"/>
      <c r="Y371" s="14"/>
      <c r="Z371" s="14"/>
      <c r="AA371" s="14"/>
      <c r="AB371" s="14"/>
      <c r="AC371" s="14"/>
      <c r="AD371" s="14"/>
      <c r="AE371" s="14"/>
      <c r="AT371" s="267" t="s">
        <v>169</v>
      </c>
      <c r="AU371" s="267" t="s">
        <v>85</v>
      </c>
      <c r="AV371" s="14" t="s">
        <v>21</v>
      </c>
      <c r="AW371" s="14" t="s">
        <v>34</v>
      </c>
      <c r="AX371" s="14" t="s">
        <v>77</v>
      </c>
      <c r="AY371" s="267" t="s">
        <v>150</v>
      </c>
    </row>
    <row r="372" s="13" customFormat="1">
      <c r="A372" s="13"/>
      <c r="B372" s="247"/>
      <c r="C372" s="248"/>
      <c r="D372" s="241" t="s">
        <v>169</v>
      </c>
      <c r="E372" s="249" t="s">
        <v>1</v>
      </c>
      <c r="F372" s="250" t="s">
        <v>1094</v>
      </c>
      <c r="G372" s="248"/>
      <c r="H372" s="251">
        <v>17</v>
      </c>
      <c r="I372" s="252"/>
      <c r="J372" s="248"/>
      <c r="K372" s="248"/>
      <c r="L372" s="253"/>
      <c r="M372" s="254"/>
      <c r="N372" s="255"/>
      <c r="O372" s="255"/>
      <c r="P372" s="255"/>
      <c r="Q372" s="255"/>
      <c r="R372" s="255"/>
      <c r="S372" s="255"/>
      <c r="T372" s="256"/>
      <c r="U372" s="13"/>
      <c r="V372" s="13"/>
      <c r="W372" s="13"/>
      <c r="X372" s="13"/>
      <c r="Y372" s="13"/>
      <c r="Z372" s="13"/>
      <c r="AA372" s="13"/>
      <c r="AB372" s="13"/>
      <c r="AC372" s="13"/>
      <c r="AD372" s="13"/>
      <c r="AE372" s="13"/>
      <c r="AT372" s="257" t="s">
        <v>169</v>
      </c>
      <c r="AU372" s="257" t="s">
        <v>85</v>
      </c>
      <c r="AV372" s="13" t="s">
        <v>85</v>
      </c>
      <c r="AW372" s="13" t="s">
        <v>34</v>
      </c>
      <c r="AX372" s="13" t="s">
        <v>77</v>
      </c>
      <c r="AY372" s="257" t="s">
        <v>150</v>
      </c>
    </row>
    <row r="373" s="14" customFormat="1">
      <c r="A373" s="14"/>
      <c r="B373" s="258"/>
      <c r="C373" s="259"/>
      <c r="D373" s="241" t="s">
        <v>169</v>
      </c>
      <c r="E373" s="260" t="s">
        <v>1</v>
      </c>
      <c r="F373" s="261" t="s">
        <v>1112</v>
      </c>
      <c r="G373" s="259"/>
      <c r="H373" s="260" t="s">
        <v>1</v>
      </c>
      <c r="I373" s="262"/>
      <c r="J373" s="259"/>
      <c r="K373" s="259"/>
      <c r="L373" s="263"/>
      <c r="M373" s="264"/>
      <c r="N373" s="265"/>
      <c r="O373" s="265"/>
      <c r="P373" s="265"/>
      <c r="Q373" s="265"/>
      <c r="R373" s="265"/>
      <c r="S373" s="265"/>
      <c r="T373" s="266"/>
      <c r="U373" s="14"/>
      <c r="V373" s="14"/>
      <c r="W373" s="14"/>
      <c r="X373" s="14"/>
      <c r="Y373" s="14"/>
      <c r="Z373" s="14"/>
      <c r="AA373" s="14"/>
      <c r="AB373" s="14"/>
      <c r="AC373" s="14"/>
      <c r="AD373" s="14"/>
      <c r="AE373" s="14"/>
      <c r="AT373" s="267" t="s">
        <v>169</v>
      </c>
      <c r="AU373" s="267" t="s">
        <v>85</v>
      </c>
      <c r="AV373" s="14" t="s">
        <v>21</v>
      </c>
      <c r="AW373" s="14" t="s">
        <v>34</v>
      </c>
      <c r="AX373" s="14" t="s">
        <v>77</v>
      </c>
      <c r="AY373" s="267" t="s">
        <v>150</v>
      </c>
    </row>
    <row r="374" s="13" customFormat="1">
      <c r="A374" s="13"/>
      <c r="B374" s="247"/>
      <c r="C374" s="248"/>
      <c r="D374" s="241" t="s">
        <v>169</v>
      </c>
      <c r="E374" s="249" t="s">
        <v>1</v>
      </c>
      <c r="F374" s="250" t="s">
        <v>1113</v>
      </c>
      <c r="G374" s="248"/>
      <c r="H374" s="251">
        <v>7.4400000000000004</v>
      </c>
      <c r="I374" s="252"/>
      <c r="J374" s="248"/>
      <c r="K374" s="248"/>
      <c r="L374" s="253"/>
      <c r="M374" s="254"/>
      <c r="N374" s="255"/>
      <c r="O374" s="255"/>
      <c r="P374" s="255"/>
      <c r="Q374" s="255"/>
      <c r="R374" s="255"/>
      <c r="S374" s="255"/>
      <c r="T374" s="256"/>
      <c r="U374" s="13"/>
      <c r="V374" s="13"/>
      <c r="W374" s="13"/>
      <c r="X374" s="13"/>
      <c r="Y374" s="13"/>
      <c r="Z374" s="13"/>
      <c r="AA374" s="13"/>
      <c r="AB374" s="13"/>
      <c r="AC374" s="13"/>
      <c r="AD374" s="13"/>
      <c r="AE374" s="13"/>
      <c r="AT374" s="257" t="s">
        <v>169</v>
      </c>
      <c r="AU374" s="257" t="s">
        <v>85</v>
      </c>
      <c r="AV374" s="13" t="s">
        <v>85</v>
      </c>
      <c r="AW374" s="13" t="s">
        <v>34</v>
      </c>
      <c r="AX374" s="13" t="s">
        <v>77</v>
      </c>
      <c r="AY374" s="257" t="s">
        <v>150</v>
      </c>
    </row>
    <row r="375" s="13" customFormat="1">
      <c r="A375" s="13"/>
      <c r="B375" s="247"/>
      <c r="C375" s="248"/>
      <c r="D375" s="241" t="s">
        <v>169</v>
      </c>
      <c r="E375" s="249" t="s">
        <v>1</v>
      </c>
      <c r="F375" s="250" t="s">
        <v>1114</v>
      </c>
      <c r="G375" s="248"/>
      <c r="H375" s="251">
        <v>8.2799999999999994</v>
      </c>
      <c r="I375" s="252"/>
      <c r="J375" s="248"/>
      <c r="K375" s="248"/>
      <c r="L375" s="253"/>
      <c r="M375" s="254"/>
      <c r="N375" s="255"/>
      <c r="O375" s="255"/>
      <c r="P375" s="255"/>
      <c r="Q375" s="255"/>
      <c r="R375" s="255"/>
      <c r="S375" s="255"/>
      <c r="T375" s="256"/>
      <c r="U375" s="13"/>
      <c r="V375" s="13"/>
      <c r="W375" s="13"/>
      <c r="X375" s="13"/>
      <c r="Y375" s="13"/>
      <c r="Z375" s="13"/>
      <c r="AA375" s="13"/>
      <c r="AB375" s="13"/>
      <c r="AC375" s="13"/>
      <c r="AD375" s="13"/>
      <c r="AE375" s="13"/>
      <c r="AT375" s="257" t="s">
        <v>169</v>
      </c>
      <c r="AU375" s="257" t="s">
        <v>85</v>
      </c>
      <c r="AV375" s="13" t="s">
        <v>85</v>
      </c>
      <c r="AW375" s="13" t="s">
        <v>34</v>
      </c>
      <c r="AX375" s="13" t="s">
        <v>77</v>
      </c>
      <c r="AY375" s="257" t="s">
        <v>150</v>
      </c>
    </row>
    <row r="376" s="14" customFormat="1">
      <c r="A376" s="14"/>
      <c r="B376" s="258"/>
      <c r="C376" s="259"/>
      <c r="D376" s="241" t="s">
        <v>169</v>
      </c>
      <c r="E376" s="260" t="s">
        <v>1</v>
      </c>
      <c r="F376" s="261" t="s">
        <v>1115</v>
      </c>
      <c r="G376" s="259"/>
      <c r="H376" s="260" t="s">
        <v>1</v>
      </c>
      <c r="I376" s="262"/>
      <c r="J376" s="259"/>
      <c r="K376" s="259"/>
      <c r="L376" s="263"/>
      <c r="M376" s="264"/>
      <c r="N376" s="265"/>
      <c r="O376" s="265"/>
      <c r="P376" s="265"/>
      <c r="Q376" s="265"/>
      <c r="R376" s="265"/>
      <c r="S376" s="265"/>
      <c r="T376" s="266"/>
      <c r="U376" s="14"/>
      <c r="V376" s="14"/>
      <c r="W376" s="14"/>
      <c r="X376" s="14"/>
      <c r="Y376" s="14"/>
      <c r="Z376" s="14"/>
      <c r="AA376" s="14"/>
      <c r="AB376" s="14"/>
      <c r="AC376" s="14"/>
      <c r="AD376" s="14"/>
      <c r="AE376" s="14"/>
      <c r="AT376" s="267" t="s">
        <v>169</v>
      </c>
      <c r="AU376" s="267" t="s">
        <v>85</v>
      </c>
      <c r="AV376" s="14" t="s">
        <v>21</v>
      </c>
      <c r="AW376" s="14" t="s">
        <v>34</v>
      </c>
      <c r="AX376" s="14" t="s">
        <v>77</v>
      </c>
      <c r="AY376" s="267" t="s">
        <v>150</v>
      </c>
    </row>
    <row r="377" s="13" customFormat="1">
      <c r="A377" s="13"/>
      <c r="B377" s="247"/>
      <c r="C377" s="248"/>
      <c r="D377" s="241" t="s">
        <v>169</v>
      </c>
      <c r="E377" s="249" t="s">
        <v>1</v>
      </c>
      <c r="F377" s="250" t="s">
        <v>1116</v>
      </c>
      <c r="G377" s="248"/>
      <c r="H377" s="251">
        <v>6.2000000000000002</v>
      </c>
      <c r="I377" s="252"/>
      <c r="J377" s="248"/>
      <c r="K377" s="248"/>
      <c r="L377" s="253"/>
      <c r="M377" s="254"/>
      <c r="N377" s="255"/>
      <c r="O377" s="255"/>
      <c r="P377" s="255"/>
      <c r="Q377" s="255"/>
      <c r="R377" s="255"/>
      <c r="S377" s="255"/>
      <c r="T377" s="256"/>
      <c r="U377" s="13"/>
      <c r="V377" s="13"/>
      <c r="W377" s="13"/>
      <c r="X377" s="13"/>
      <c r="Y377" s="13"/>
      <c r="Z377" s="13"/>
      <c r="AA377" s="13"/>
      <c r="AB377" s="13"/>
      <c r="AC377" s="13"/>
      <c r="AD377" s="13"/>
      <c r="AE377" s="13"/>
      <c r="AT377" s="257" t="s">
        <v>169</v>
      </c>
      <c r="AU377" s="257" t="s">
        <v>85</v>
      </c>
      <c r="AV377" s="13" t="s">
        <v>85</v>
      </c>
      <c r="AW377" s="13" t="s">
        <v>34</v>
      </c>
      <c r="AX377" s="13" t="s">
        <v>77</v>
      </c>
      <c r="AY377" s="257" t="s">
        <v>150</v>
      </c>
    </row>
    <row r="378" s="13" customFormat="1">
      <c r="A378" s="13"/>
      <c r="B378" s="247"/>
      <c r="C378" s="248"/>
      <c r="D378" s="241" t="s">
        <v>169</v>
      </c>
      <c r="E378" s="249" t="s">
        <v>1</v>
      </c>
      <c r="F378" s="250" t="s">
        <v>1114</v>
      </c>
      <c r="G378" s="248"/>
      <c r="H378" s="251">
        <v>8.2799999999999994</v>
      </c>
      <c r="I378" s="252"/>
      <c r="J378" s="248"/>
      <c r="K378" s="248"/>
      <c r="L378" s="253"/>
      <c r="M378" s="254"/>
      <c r="N378" s="255"/>
      <c r="O378" s="255"/>
      <c r="P378" s="255"/>
      <c r="Q378" s="255"/>
      <c r="R378" s="255"/>
      <c r="S378" s="255"/>
      <c r="T378" s="256"/>
      <c r="U378" s="13"/>
      <c r="V378" s="13"/>
      <c r="W378" s="13"/>
      <c r="X378" s="13"/>
      <c r="Y378" s="13"/>
      <c r="Z378" s="13"/>
      <c r="AA378" s="13"/>
      <c r="AB378" s="13"/>
      <c r="AC378" s="13"/>
      <c r="AD378" s="13"/>
      <c r="AE378" s="13"/>
      <c r="AT378" s="257" t="s">
        <v>169</v>
      </c>
      <c r="AU378" s="257" t="s">
        <v>85</v>
      </c>
      <c r="AV378" s="13" t="s">
        <v>85</v>
      </c>
      <c r="AW378" s="13" t="s">
        <v>34</v>
      </c>
      <c r="AX378" s="13" t="s">
        <v>77</v>
      </c>
      <c r="AY378" s="257" t="s">
        <v>150</v>
      </c>
    </row>
    <row r="379" s="15" customFormat="1">
      <c r="A379" s="15"/>
      <c r="B379" s="268"/>
      <c r="C379" s="269"/>
      <c r="D379" s="241" t="s">
        <v>169</v>
      </c>
      <c r="E379" s="270" t="s">
        <v>1</v>
      </c>
      <c r="F379" s="271" t="s">
        <v>188</v>
      </c>
      <c r="G379" s="269"/>
      <c r="H379" s="272">
        <v>47.200000000000003</v>
      </c>
      <c r="I379" s="273"/>
      <c r="J379" s="269"/>
      <c r="K379" s="269"/>
      <c r="L379" s="274"/>
      <c r="M379" s="275"/>
      <c r="N379" s="276"/>
      <c r="O379" s="276"/>
      <c r="P379" s="276"/>
      <c r="Q379" s="276"/>
      <c r="R379" s="276"/>
      <c r="S379" s="276"/>
      <c r="T379" s="277"/>
      <c r="U379" s="15"/>
      <c r="V379" s="15"/>
      <c r="W379" s="15"/>
      <c r="X379" s="15"/>
      <c r="Y379" s="15"/>
      <c r="Z379" s="15"/>
      <c r="AA379" s="15"/>
      <c r="AB379" s="15"/>
      <c r="AC379" s="15"/>
      <c r="AD379" s="15"/>
      <c r="AE379" s="15"/>
      <c r="AT379" s="278" t="s">
        <v>169</v>
      </c>
      <c r="AU379" s="278" t="s">
        <v>85</v>
      </c>
      <c r="AV379" s="15" t="s">
        <v>157</v>
      </c>
      <c r="AW379" s="15" t="s">
        <v>34</v>
      </c>
      <c r="AX379" s="15" t="s">
        <v>21</v>
      </c>
      <c r="AY379" s="278" t="s">
        <v>150</v>
      </c>
    </row>
    <row r="380" s="2" customFormat="1" ht="24.15" customHeight="1">
      <c r="A380" s="38"/>
      <c r="B380" s="39"/>
      <c r="C380" s="228" t="s">
        <v>453</v>
      </c>
      <c r="D380" s="228" t="s">
        <v>152</v>
      </c>
      <c r="E380" s="229" t="s">
        <v>575</v>
      </c>
      <c r="F380" s="230" t="s">
        <v>576</v>
      </c>
      <c r="G380" s="231" t="s">
        <v>155</v>
      </c>
      <c r="H380" s="232">
        <v>21.699999999999999</v>
      </c>
      <c r="I380" s="233"/>
      <c r="J380" s="234">
        <f>ROUND(I380*H380,2)</f>
        <v>0</v>
      </c>
      <c r="K380" s="230" t="s">
        <v>156</v>
      </c>
      <c r="L380" s="44"/>
      <c r="M380" s="235" t="s">
        <v>1</v>
      </c>
      <c r="N380" s="236" t="s">
        <v>42</v>
      </c>
      <c r="O380" s="91"/>
      <c r="P380" s="237">
        <f>O380*H380</f>
        <v>0</v>
      </c>
      <c r="Q380" s="237">
        <v>0.019425000000000001</v>
      </c>
      <c r="R380" s="237">
        <f>Q380*H380</f>
        <v>0.42152250000000002</v>
      </c>
      <c r="S380" s="237">
        <v>0</v>
      </c>
      <c r="T380" s="238">
        <f>S380*H380</f>
        <v>0</v>
      </c>
      <c r="U380" s="38"/>
      <c r="V380" s="38"/>
      <c r="W380" s="38"/>
      <c r="X380" s="38"/>
      <c r="Y380" s="38"/>
      <c r="Z380" s="38"/>
      <c r="AA380" s="38"/>
      <c r="AB380" s="38"/>
      <c r="AC380" s="38"/>
      <c r="AD380" s="38"/>
      <c r="AE380" s="38"/>
      <c r="AR380" s="239" t="s">
        <v>157</v>
      </c>
      <c r="AT380" s="239" t="s">
        <v>152</v>
      </c>
      <c r="AU380" s="239" t="s">
        <v>85</v>
      </c>
      <c r="AY380" s="17" t="s">
        <v>150</v>
      </c>
      <c r="BE380" s="240">
        <f>IF(N380="základní",J380,0)</f>
        <v>0</v>
      </c>
      <c r="BF380" s="240">
        <f>IF(N380="snížená",J380,0)</f>
        <v>0</v>
      </c>
      <c r="BG380" s="240">
        <f>IF(N380="zákl. přenesená",J380,0)</f>
        <v>0</v>
      </c>
      <c r="BH380" s="240">
        <f>IF(N380="sníž. přenesená",J380,0)</f>
        <v>0</v>
      </c>
      <c r="BI380" s="240">
        <f>IF(N380="nulová",J380,0)</f>
        <v>0</v>
      </c>
      <c r="BJ380" s="17" t="s">
        <v>21</v>
      </c>
      <c r="BK380" s="240">
        <f>ROUND(I380*H380,2)</f>
        <v>0</v>
      </c>
      <c r="BL380" s="17" t="s">
        <v>157</v>
      </c>
      <c r="BM380" s="239" t="s">
        <v>1117</v>
      </c>
    </row>
    <row r="381" s="2" customFormat="1">
      <c r="A381" s="38"/>
      <c r="B381" s="39"/>
      <c r="C381" s="40"/>
      <c r="D381" s="241" t="s">
        <v>159</v>
      </c>
      <c r="E381" s="40"/>
      <c r="F381" s="242" t="s">
        <v>578</v>
      </c>
      <c r="G381" s="40"/>
      <c r="H381" s="40"/>
      <c r="I381" s="243"/>
      <c r="J381" s="40"/>
      <c r="K381" s="40"/>
      <c r="L381" s="44"/>
      <c r="M381" s="244"/>
      <c r="N381" s="245"/>
      <c r="O381" s="91"/>
      <c r="P381" s="91"/>
      <c r="Q381" s="91"/>
      <c r="R381" s="91"/>
      <c r="S381" s="91"/>
      <c r="T381" s="92"/>
      <c r="U381" s="38"/>
      <c r="V381" s="38"/>
      <c r="W381" s="38"/>
      <c r="X381" s="38"/>
      <c r="Y381" s="38"/>
      <c r="Z381" s="38"/>
      <c r="AA381" s="38"/>
      <c r="AB381" s="38"/>
      <c r="AC381" s="38"/>
      <c r="AD381" s="38"/>
      <c r="AE381" s="38"/>
      <c r="AT381" s="17" t="s">
        <v>159</v>
      </c>
      <c r="AU381" s="17" t="s">
        <v>85</v>
      </c>
    </row>
    <row r="382" s="2" customFormat="1">
      <c r="A382" s="38"/>
      <c r="B382" s="39"/>
      <c r="C382" s="40"/>
      <c r="D382" s="241" t="s">
        <v>161</v>
      </c>
      <c r="E382" s="40"/>
      <c r="F382" s="246" t="s">
        <v>542</v>
      </c>
      <c r="G382" s="40"/>
      <c r="H382" s="40"/>
      <c r="I382" s="243"/>
      <c r="J382" s="40"/>
      <c r="K382" s="40"/>
      <c r="L382" s="44"/>
      <c r="M382" s="244"/>
      <c r="N382" s="245"/>
      <c r="O382" s="91"/>
      <c r="P382" s="91"/>
      <c r="Q382" s="91"/>
      <c r="R382" s="91"/>
      <c r="S382" s="91"/>
      <c r="T382" s="92"/>
      <c r="U382" s="38"/>
      <c r="V382" s="38"/>
      <c r="W382" s="38"/>
      <c r="X382" s="38"/>
      <c r="Y382" s="38"/>
      <c r="Z382" s="38"/>
      <c r="AA382" s="38"/>
      <c r="AB382" s="38"/>
      <c r="AC382" s="38"/>
      <c r="AD382" s="38"/>
      <c r="AE382" s="38"/>
      <c r="AT382" s="17" t="s">
        <v>161</v>
      </c>
      <c r="AU382" s="17" t="s">
        <v>85</v>
      </c>
    </row>
    <row r="383" s="14" customFormat="1">
      <c r="A383" s="14"/>
      <c r="B383" s="258"/>
      <c r="C383" s="259"/>
      <c r="D383" s="241" t="s">
        <v>169</v>
      </c>
      <c r="E383" s="260" t="s">
        <v>1</v>
      </c>
      <c r="F383" s="261" t="s">
        <v>1118</v>
      </c>
      <c r="G383" s="259"/>
      <c r="H383" s="260" t="s">
        <v>1</v>
      </c>
      <c r="I383" s="262"/>
      <c r="J383" s="259"/>
      <c r="K383" s="259"/>
      <c r="L383" s="263"/>
      <c r="M383" s="264"/>
      <c r="N383" s="265"/>
      <c r="O383" s="265"/>
      <c r="P383" s="265"/>
      <c r="Q383" s="265"/>
      <c r="R383" s="265"/>
      <c r="S383" s="265"/>
      <c r="T383" s="266"/>
      <c r="U383" s="14"/>
      <c r="V383" s="14"/>
      <c r="W383" s="14"/>
      <c r="X383" s="14"/>
      <c r="Y383" s="14"/>
      <c r="Z383" s="14"/>
      <c r="AA383" s="14"/>
      <c r="AB383" s="14"/>
      <c r="AC383" s="14"/>
      <c r="AD383" s="14"/>
      <c r="AE383" s="14"/>
      <c r="AT383" s="267" t="s">
        <v>169</v>
      </c>
      <c r="AU383" s="267" t="s">
        <v>85</v>
      </c>
      <c r="AV383" s="14" t="s">
        <v>21</v>
      </c>
      <c r="AW383" s="14" t="s">
        <v>34</v>
      </c>
      <c r="AX383" s="14" t="s">
        <v>77</v>
      </c>
      <c r="AY383" s="267" t="s">
        <v>150</v>
      </c>
    </row>
    <row r="384" s="13" customFormat="1">
      <c r="A384" s="13"/>
      <c r="B384" s="247"/>
      <c r="C384" s="248"/>
      <c r="D384" s="241" t="s">
        <v>169</v>
      </c>
      <c r="E384" s="249" t="s">
        <v>1</v>
      </c>
      <c r="F384" s="250" t="s">
        <v>1119</v>
      </c>
      <c r="G384" s="248"/>
      <c r="H384" s="251">
        <v>21.699999999999999</v>
      </c>
      <c r="I384" s="252"/>
      <c r="J384" s="248"/>
      <c r="K384" s="248"/>
      <c r="L384" s="253"/>
      <c r="M384" s="254"/>
      <c r="N384" s="255"/>
      <c r="O384" s="255"/>
      <c r="P384" s="255"/>
      <c r="Q384" s="255"/>
      <c r="R384" s="255"/>
      <c r="S384" s="255"/>
      <c r="T384" s="256"/>
      <c r="U384" s="13"/>
      <c r="V384" s="13"/>
      <c r="W384" s="13"/>
      <c r="X384" s="13"/>
      <c r="Y384" s="13"/>
      <c r="Z384" s="13"/>
      <c r="AA384" s="13"/>
      <c r="AB384" s="13"/>
      <c r="AC384" s="13"/>
      <c r="AD384" s="13"/>
      <c r="AE384" s="13"/>
      <c r="AT384" s="257" t="s">
        <v>169</v>
      </c>
      <c r="AU384" s="257" t="s">
        <v>85</v>
      </c>
      <c r="AV384" s="13" t="s">
        <v>85</v>
      </c>
      <c r="AW384" s="13" t="s">
        <v>34</v>
      </c>
      <c r="AX384" s="13" t="s">
        <v>77</v>
      </c>
      <c r="AY384" s="257" t="s">
        <v>150</v>
      </c>
    </row>
    <row r="385" s="15" customFormat="1">
      <c r="A385" s="15"/>
      <c r="B385" s="268"/>
      <c r="C385" s="269"/>
      <c r="D385" s="241" t="s">
        <v>169</v>
      </c>
      <c r="E385" s="270" t="s">
        <v>1</v>
      </c>
      <c r="F385" s="271" t="s">
        <v>188</v>
      </c>
      <c r="G385" s="269"/>
      <c r="H385" s="272">
        <v>21.699999999999999</v>
      </c>
      <c r="I385" s="273"/>
      <c r="J385" s="269"/>
      <c r="K385" s="269"/>
      <c r="L385" s="274"/>
      <c r="M385" s="275"/>
      <c r="N385" s="276"/>
      <c r="O385" s="276"/>
      <c r="P385" s="276"/>
      <c r="Q385" s="276"/>
      <c r="R385" s="276"/>
      <c r="S385" s="276"/>
      <c r="T385" s="277"/>
      <c r="U385" s="15"/>
      <c r="V385" s="15"/>
      <c r="W385" s="15"/>
      <c r="X385" s="15"/>
      <c r="Y385" s="15"/>
      <c r="Z385" s="15"/>
      <c r="AA385" s="15"/>
      <c r="AB385" s="15"/>
      <c r="AC385" s="15"/>
      <c r="AD385" s="15"/>
      <c r="AE385" s="15"/>
      <c r="AT385" s="278" t="s">
        <v>169</v>
      </c>
      <c r="AU385" s="278" t="s">
        <v>85</v>
      </c>
      <c r="AV385" s="15" t="s">
        <v>157</v>
      </c>
      <c r="AW385" s="15" t="s">
        <v>34</v>
      </c>
      <c r="AX385" s="15" t="s">
        <v>21</v>
      </c>
      <c r="AY385" s="278" t="s">
        <v>150</v>
      </c>
    </row>
    <row r="386" s="2" customFormat="1" ht="24.15" customHeight="1">
      <c r="A386" s="38"/>
      <c r="B386" s="39"/>
      <c r="C386" s="228" t="s">
        <v>459</v>
      </c>
      <c r="D386" s="228" t="s">
        <v>152</v>
      </c>
      <c r="E386" s="229" t="s">
        <v>587</v>
      </c>
      <c r="F386" s="230" t="s">
        <v>588</v>
      </c>
      <c r="G386" s="231" t="s">
        <v>155</v>
      </c>
      <c r="H386" s="232">
        <v>21.699999999999999</v>
      </c>
      <c r="I386" s="233"/>
      <c r="J386" s="234">
        <f>ROUND(I386*H386,2)</f>
        <v>0</v>
      </c>
      <c r="K386" s="230" t="s">
        <v>156</v>
      </c>
      <c r="L386" s="44"/>
      <c r="M386" s="235" t="s">
        <v>1</v>
      </c>
      <c r="N386" s="236" t="s">
        <v>42</v>
      </c>
      <c r="O386" s="91"/>
      <c r="P386" s="237">
        <f>O386*H386</f>
        <v>0</v>
      </c>
      <c r="Q386" s="237">
        <v>0.058275</v>
      </c>
      <c r="R386" s="237">
        <f>Q386*H386</f>
        <v>1.2645675000000001</v>
      </c>
      <c r="S386" s="237">
        <v>0</v>
      </c>
      <c r="T386" s="238">
        <f>S386*H386</f>
        <v>0</v>
      </c>
      <c r="U386" s="38"/>
      <c r="V386" s="38"/>
      <c r="W386" s="38"/>
      <c r="X386" s="38"/>
      <c r="Y386" s="38"/>
      <c r="Z386" s="38"/>
      <c r="AA386" s="38"/>
      <c r="AB386" s="38"/>
      <c r="AC386" s="38"/>
      <c r="AD386" s="38"/>
      <c r="AE386" s="38"/>
      <c r="AR386" s="239" t="s">
        <v>157</v>
      </c>
      <c r="AT386" s="239" t="s">
        <v>152</v>
      </c>
      <c r="AU386" s="239" t="s">
        <v>85</v>
      </c>
      <c r="AY386" s="17" t="s">
        <v>150</v>
      </c>
      <c r="BE386" s="240">
        <f>IF(N386="základní",J386,0)</f>
        <v>0</v>
      </c>
      <c r="BF386" s="240">
        <f>IF(N386="snížená",J386,0)</f>
        <v>0</v>
      </c>
      <c r="BG386" s="240">
        <f>IF(N386="zákl. přenesená",J386,0)</f>
        <v>0</v>
      </c>
      <c r="BH386" s="240">
        <f>IF(N386="sníž. přenesená",J386,0)</f>
        <v>0</v>
      </c>
      <c r="BI386" s="240">
        <f>IF(N386="nulová",J386,0)</f>
        <v>0</v>
      </c>
      <c r="BJ386" s="17" t="s">
        <v>21</v>
      </c>
      <c r="BK386" s="240">
        <f>ROUND(I386*H386,2)</f>
        <v>0</v>
      </c>
      <c r="BL386" s="17" t="s">
        <v>157</v>
      </c>
      <c r="BM386" s="239" t="s">
        <v>1120</v>
      </c>
    </row>
    <row r="387" s="2" customFormat="1">
      <c r="A387" s="38"/>
      <c r="B387" s="39"/>
      <c r="C387" s="40"/>
      <c r="D387" s="241" t="s">
        <v>159</v>
      </c>
      <c r="E387" s="40"/>
      <c r="F387" s="242" t="s">
        <v>590</v>
      </c>
      <c r="G387" s="40"/>
      <c r="H387" s="40"/>
      <c r="I387" s="243"/>
      <c r="J387" s="40"/>
      <c r="K387" s="40"/>
      <c r="L387" s="44"/>
      <c r="M387" s="244"/>
      <c r="N387" s="245"/>
      <c r="O387" s="91"/>
      <c r="P387" s="91"/>
      <c r="Q387" s="91"/>
      <c r="R387" s="91"/>
      <c r="S387" s="91"/>
      <c r="T387" s="92"/>
      <c r="U387" s="38"/>
      <c r="V387" s="38"/>
      <c r="W387" s="38"/>
      <c r="X387" s="38"/>
      <c r="Y387" s="38"/>
      <c r="Z387" s="38"/>
      <c r="AA387" s="38"/>
      <c r="AB387" s="38"/>
      <c r="AC387" s="38"/>
      <c r="AD387" s="38"/>
      <c r="AE387" s="38"/>
      <c r="AT387" s="17" t="s">
        <v>159</v>
      </c>
      <c r="AU387" s="17" t="s">
        <v>85</v>
      </c>
    </row>
    <row r="388" s="2" customFormat="1">
      <c r="A388" s="38"/>
      <c r="B388" s="39"/>
      <c r="C388" s="40"/>
      <c r="D388" s="241" t="s">
        <v>161</v>
      </c>
      <c r="E388" s="40"/>
      <c r="F388" s="246" t="s">
        <v>542</v>
      </c>
      <c r="G388" s="40"/>
      <c r="H388" s="40"/>
      <c r="I388" s="243"/>
      <c r="J388" s="40"/>
      <c r="K388" s="40"/>
      <c r="L388" s="44"/>
      <c r="M388" s="244"/>
      <c r="N388" s="245"/>
      <c r="O388" s="91"/>
      <c r="P388" s="91"/>
      <c r="Q388" s="91"/>
      <c r="R388" s="91"/>
      <c r="S388" s="91"/>
      <c r="T388" s="92"/>
      <c r="U388" s="38"/>
      <c r="V388" s="38"/>
      <c r="W388" s="38"/>
      <c r="X388" s="38"/>
      <c r="Y388" s="38"/>
      <c r="Z388" s="38"/>
      <c r="AA388" s="38"/>
      <c r="AB388" s="38"/>
      <c r="AC388" s="38"/>
      <c r="AD388" s="38"/>
      <c r="AE388" s="38"/>
      <c r="AT388" s="17" t="s">
        <v>161</v>
      </c>
      <c r="AU388" s="17" t="s">
        <v>85</v>
      </c>
    </row>
    <row r="389" s="14" customFormat="1">
      <c r="A389" s="14"/>
      <c r="B389" s="258"/>
      <c r="C389" s="259"/>
      <c r="D389" s="241" t="s">
        <v>169</v>
      </c>
      <c r="E389" s="260" t="s">
        <v>1</v>
      </c>
      <c r="F389" s="261" t="s">
        <v>1118</v>
      </c>
      <c r="G389" s="259"/>
      <c r="H389" s="260" t="s">
        <v>1</v>
      </c>
      <c r="I389" s="262"/>
      <c r="J389" s="259"/>
      <c r="K389" s="259"/>
      <c r="L389" s="263"/>
      <c r="M389" s="264"/>
      <c r="N389" s="265"/>
      <c r="O389" s="265"/>
      <c r="P389" s="265"/>
      <c r="Q389" s="265"/>
      <c r="R389" s="265"/>
      <c r="S389" s="265"/>
      <c r="T389" s="266"/>
      <c r="U389" s="14"/>
      <c r="V389" s="14"/>
      <c r="W389" s="14"/>
      <c r="X389" s="14"/>
      <c r="Y389" s="14"/>
      <c r="Z389" s="14"/>
      <c r="AA389" s="14"/>
      <c r="AB389" s="14"/>
      <c r="AC389" s="14"/>
      <c r="AD389" s="14"/>
      <c r="AE389" s="14"/>
      <c r="AT389" s="267" t="s">
        <v>169</v>
      </c>
      <c r="AU389" s="267" t="s">
        <v>85</v>
      </c>
      <c r="AV389" s="14" t="s">
        <v>21</v>
      </c>
      <c r="AW389" s="14" t="s">
        <v>34</v>
      </c>
      <c r="AX389" s="14" t="s">
        <v>77</v>
      </c>
      <c r="AY389" s="267" t="s">
        <v>150</v>
      </c>
    </row>
    <row r="390" s="13" customFormat="1">
      <c r="A390" s="13"/>
      <c r="B390" s="247"/>
      <c r="C390" s="248"/>
      <c r="D390" s="241" t="s">
        <v>169</v>
      </c>
      <c r="E390" s="249" t="s">
        <v>1</v>
      </c>
      <c r="F390" s="250" t="s">
        <v>1119</v>
      </c>
      <c r="G390" s="248"/>
      <c r="H390" s="251">
        <v>21.699999999999999</v>
      </c>
      <c r="I390" s="252"/>
      <c r="J390" s="248"/>
      <c r="K390" s="248"/>
      <c r="L390" s="253"/>
      <c r="M390" s="254"/>
      <c r="N390" s="255"/>
      <c r="O390" s="255"/>
      <c r="P390" s="255"/>
      <c r="Q390" s="255"/>
      <c r="R390" s="255"/>
      <c r="S390" s="255"/>
      <c r="T390" s="256"/>
      <c r="U390" s="13"/>
      <c r="V390" s="13"/>
      <c r="W390" s="13"/>
      <c r="X390" s="13"/>
      <c r="Y390" s="13"/>
      <c r="Z390" s="13"/>
      <c r="AA390" s="13"/>
      <c r="AB390" s="13"/>
      <c r="AC390" s="13"/>
      <c r="AD390" s="13"/>
      <c r="AE390" s="13"/>
      <c r="AT390" s="257" t="s">
        <v>169</v>
      </c>
      <c r="AU390" s="257" t="s">
        <v>85</v>
      </c>
      <c r="AV390" s="13" t="s">
        <v>85</v>
      </c>
      <c r="AW390" s="13" t="s">
        <v>34</v>
      </c>
      <c r="AX390" s="13" t="s">
        <v>77</v>
      </c>
      <c r="AY390" s="257" t="s">
        <v>150</v>
      </c>
    </row>
    <row r="391" s="15" customFormat="1">
      <c r="A391" s="15"/>
      <c r="B391" s="268"/>
      <c r="C391" s="269"/>
      <c r="D391" s="241" t="s">
        <v>169</v>
      </c>
      <c r="E391" s="270" t="s">
        <v>1</v>
      </c>
      <c r="F391" s="271" t="s">
        <v>188</v>
      </c>
      <c r="G391" s="269"/>
      <c r="H391" s="272">
        <v>21.699999999999999</v>
      </c>
      <c r="I391" s="273"/>
      <c r="J391" s="269"/>
      <c r="K391" s="269"/>
      <c r="L391" s="274"/>
      <c r="M391" s="275"/>
      <c r="N391" s="276"/>
      <c r="O391" s="276"/>
      <c r="P391" s="276"/>
      <c r="Q391" s="276"/>
      <c r="R391" s="276"/>
      <c r="S391" s="276"/>
      <c r="T391" s="277"/>
      <c r="U391" s="15"/>
      <c r="V391" s="15"/>
      <c r="W391" s="15"/>
      <c r="X391" s="15"/>
      <c r="Y391" s="15"/>
      <c r="Z391" s="15"/>
      <c r="AA391" s="15"/>
      <c r="AB391" s="15"/>
      <c r="AC391" s="15"/>
      <c r="AD391" s="15"/>
      <c r="AE391" s="15"/>
      <c r="AT391" s="278" t="s">
        <v>169</v>
      </c>
      <c r="AU391" s="278" t="s">
        <v>85</v>
      </c>
      <c r="AV391" s="15" t="s">
        <v>157</v>
      </c>
      <c r="AW391" s="15" t="s">
        <v>34</v>
      </c>
      <c r="AX391" s="15" t="s">
        <v>21</v>
      </c>
      <c r="AY391" s="278" t="s">
        <v>150</v>
      </c>
    </row>
    <row r="392" s="2" customFormat="1" ht="24.15" customHeight="1">
      <c r="A392" s="38"/>
      <c r="B392" s="39"/>
      <c r="C392" s="228" t="s">
        <v>468</v>
      </c>
      <c r="D392" s="228" t="s">
        <v>152</v>
      </c>
      <c r="E392" s="229" t="s">
        <v>594</v>
      </c>
      <c r="F392" s="230" t="s">
        <v>595</v>
      </c>
      <c r="G392" s="231" t="s">
        <v>155</v>
      </c>
      <c r="H392" s="232">
        <v>19.039999999999999</v>
      </c>
      <c r="I392" s="233"/>
      <c r="J392" s="234">
        <f>ROUND(I392*H392,2)</f>
        <v>0</v>
      </c>
      <c r="K392" s="230" t="s">
        <v>156</v>
      </c>
      <c r="L392" s="44"/>
      <c r="M392" s="235" t="s">
        <v>1</v>
      </c>
      <c r="N392" s="236" t="s">
        <v>42</v>
      </c>
      <c r="O392" s="91"/>
      <c r="P392" s="237">
        <f>O392*H392</f>
        <v>0</v>
      </c>
      <c r="Q392" s="237">
        <v>0.019949999999999999</v>
      </c>
      <c r="R392" s="237">
        <f>Q392*H392</f>
        <v>0.37984799999999996</v>
      </c>
      <c r="S392" s="237">
        <v>0</v>
      </c>
      <c r="T392" s="238">
        <f>S392*H392</f>
        <v>0</v>
      </c>
      <c r="U392" s="38"/>
      <c r="V392" s="38"/>
      <c r="W392" s="38"/>
      <c r="X392" s="38"/>
      <c r="Y392" s="38"/>
      <c r="Z392" s="38"/>
      <c r="AA392" s="38"/>
      <c r="AB392" s="38"/>
      <c r="AC392" s="38"/>
      <c r="AD392" s="38"/>
      <c r="AE392" s="38"/>
      <c r="AR392" s="239" t="s">
        <v>157</v>
      </c>
      <c r="AT392" s="239" t="s">
        <v>152</v>
      </c>
      <c r="AU392" s="239" t="s">
        <v>85</v>
      </c>
      <c r="AY392" s="17" t="s">
        <v>150</v>
      </c>
      <c r="BE392" s="240">
        <f>IF(N392="základní",J392,0)</f>
        <v>0</v>
      </c>
      <c r="BF392" s="240">
        <f>IF(N392="snížená",J392,0)</f>
        <v>0</v>
      </c>
      <c r="BG392" s="240">
        <f>IF(N392="zákl. přenesená",J392,0)</f>
        <v>0</v>
      </c>
      <c r="BH392" s="240">
        <f>IF(N392="sníž. přenesená",J392,0)</f>
        <v>0</v>
      </c>
      <c r="BI392" s="240">
        <f>IF(N392="nulová",J392,0)</f>
        <v>0</v>
      </c>
      <c r="BJ392" s="17" t="s">
        <v>21</v>
      </c>
      <c r="BK392" s="240">
        <f>ROUND(I392*H392,2)</f>
        <v>0</v>
      </c>
      <c r="BL392" s="17" t="s">
        <v>157</v>
      </c>
      <c r="BM392" s="239" t="s">
        <v>1121</v>
      </c>
    </row>
    <row r="393" s="2" customFormat="1">
      <c r="A393" s="38"/>
      <c r="B393" s="39"/>
      <c r="C393" s="40"/>
      <c r="D393" s="241" t="s">
        <v>159</v>
      </c>
      <c r="E393" s="40"/>
      <c r="F393" s="242" t="s">
        <v>597</v>
      </c>
      <c r="G393" s="40"/>
      <c r="H393" s="40"/>
      <c r="I393" s="243"/>
      <c r="J393" s="40"/>
      <c r="K393" s="40"/>
      <c r="L393" s="44"/>
      <c r="M393" s="244"/>
      <c r="N393" s="245"/>
      <c r="O393" s="91"/>
      <c r="P393" s="91"/>
      <c r="Q393" s="91"/>
      <c r="R393" s="91"/>
      <c r="S393" s="91"/>
      <c r="T393" s="92"/>
      <c r="U393" s="38"/>
      <c r="V393" s="38"/>
      <c r="W393" s="38"/>
      <c r="X393" s="38"/>
      <c r="Y393" s="38"/>
      <c r="Z393" s="38"/>
      <c r="AA393" s="38"/>
      <c r="AB393" s="38"/>
      <c r="AC393" s="38"/>
      <c r="AD393" s="38"/>
      <c r="AE393" s="38"/>
      <c r="AT393" s="17" t="s">
        <v>159</v>
      </c>
      <c r="AU393" s="17" t="s">
        <v>85</v>
      </c>
    </row>
    <row r="394" s="2" customFormat="1">
      <c r="A394" s="38"/>
      <c r="B394" s="39"/>
      <c r="C394" s="40"/>
      <c r="D394" s="241" t="s">
        <v>161</v>
      </c>
      <c r="E394" s="40"/>
      <c r="F394" s="246" t="s">
        <v>542</v>
      </c>
      <c r="G394" s="40"/>
      <c r="H394" s="40"/>
      <c r="I394" s="243"/>
      <c r="J394" s="40"/>
      <c r="K394" s="40"/>
      <c r="L394" s="44"/>
      <c r="M394" s="244"/>
      <c r="N394" s="245"/>
      <c r="O394" s="91"/>
      <c r="P394" s="91"/>
      <c r="Q394" s="91"/>
      <c r="R394" s="91"/>
      <c r="S394" s="91"/>
      <c r="T394" s="92"/>
      <c r="U394" s="38"/>
      <c r="V394" s="38"/>
      <c r="W394" s="38"/>
      <c r="X394" s="38"/>
      <c r="Y394" s="38"/>
      <c r="Z394" s="38"/>
      <c r="AA394" s="38"/>
      <c r="AB394" s="38"/>
      <c r="AC394" s="38"/>
      <c r="AD394" s="38"/>
      <c r="AE394" s="38"/>
      <c r="AT394" s="17" t="s">
        <v>161</v>
      </c>
      <c r="AU394" s="17" t="s">
        <v>85</v>
      </c>
    </row>
    <row r="395" s="14" customFormat="1">
      <c r="A395" s="14"/>
      <c r="B395" s="258"/>
      <c r="C395" s="259"/>
      <c r="D395" s="241" t="s">
        <v>169</v>
      </c>
      <c r="E395" s="260" t="s">
        <v>1</v>
      </c>
      <c r="F395" s="261" t="s">
        <v>1122</v>
      </c>
      <c r="G395" s="259"/>
      <c r="H395" s="260" t="s">
        <v>1</v>
      </c>
      <c r="I395" s="262"/>
      <c r="J395" s="259"/>
      <c r="K395" s="259"/>
      <c r="L395" s="263"/>
      <c r="M395" s="264"/>
      <c r="N395" s="265"/>
      <c r="O395" s="265"/>
      <c r="P395" s="265"/>
      <c r="Q395" s="265"/>
      <c r="R395" s="265"/>
      <c r="S395" s="265"/>
      <c r="T395" s="266"/>
      <c r="U395" s="14"/>
      <c r="V395" s="14"/>
      <c r="W395" s="14"/>
      <c r="X395" s="14"/>
      <c r="Y395" s="14"/>
      <c r="Z395" s="14"/>
      <c r="AA395" s="14"/>
      <c r="AB395" s="14"/>
      <c r="AC395" s="14"/>
      <c r="AD395" s="14"/>
      <c r="AE395" s="14"/>
      <c r="AT395" s="267" t="s">
        <v>169</v>
      </c>
      <c r="AU395" s="267" t="s">
        <v>85</v>
      </c>
      <c r="AV395" s="14" t="s">
        <v>21</v>
      </c>
      <c r="AW395" s="14" t="s">
        <v>34</v>
      </c>
      <c r="AX395" s="14" t="s">
        <v>77</v>
      </c>
      <c r="AY395" s="267" t="s">
        <v>150</v>
      </c>
    </row>
    <row r="396" s="13" customFormat="1">
      <c r="A396" s="13"/>
      <c r="B396" s="247"/>
      <c r="C396" s="248"/>
      <c r="D396" s="241" t="s">
        <v>169</v>
      </c>
      <c r="E396" s="249" t="s">
        <v>1</v>
      </c>
      <c r="F396" s="250" t="s">
        <v>1123</v>
      </c>
      <c r="G396" s="248"/>
      <c r="H396" s="251">
        <v>19.039999999999999</v>
      </c>
      <c r="I396" s="252"/>
      <c r="J396" s="248"/>
      <c r="K396" s="248"/>
      <c r="L396" s="253"/>
      <c r="M396" s="254"/>
      <c r="N396" s="255"/>
      <c r="O396" s="255"/>
      <c r="P396" s="255"/>
      <c r="Q396" s="255"/>
      <c r="R396" s="255"/>
      <c r="S396" s="255"/>
      <c r="T396" s="256"/>
      <c r="U396" s="13"/>
      <c r="V396" s="13"/>
      <c r="W396" s="13"/>
      <c r="X396" s="13"/>
      <c r="Y396" s="13"/>
      <c r="Z396" s="13"/>
      <c r="AA396" s="13"/>
      <c r="AB396" s="13"/>
      <c r="AC396" s="13"/>
      <c r="AD396" s="13"/>
      <c r="AE396" s="13"/>
      <c r="AT396" s="257" t="s">
        <v>169</v>
      </c>
      <c r="AU396" s="257" t="s">
        <v>85</v>
      </c>
      <c r="AV396" s="13" t="s">
        <v>85</v>
      </c>
      <c r="AW396" s="13" t="s">
        <v>34</v>
      </c>
      <c r="AX396" s="13" t="s">
        <v>77</v>
      </c>
      <c r="AY396" s="257" t="s">
        <v>150</v>
      </c>
    </row>
    <row r="397" s="15" customFormat="1">
      <c r="A397" s="15"/>
      <c r="B397" s="268"/>
      <c r="C397" s="269"/>
      <c r="D397" s="241" t="s">
        <v>169</v>
      </c>
      <c r="E397" s="270" t="s">
        <v>1</v>
      </c>
      <c r="F397" s="271" t="s">
        <v>188</v>
      </c>
      <c r="G397" s="269"/>
      <c r="H397" s="272">
        <v>19.039999999999999</v>
      </c>
      <c r="I397" s="273"/>
      <c r="J397" s="269"/>
      <c r="K397" s="269"/>
      <c r="L397" s="274"/>
      <c r="M397" s="275"/>
      <c r="N397" s="276"/>
      <c r="O397" s="276"/>
      <c r="P397" s="276"/>
      <c r="Q397" s="276"/>
      <c r="R397" s="276"/>
      <c r="S397" s="276"/>
      <c r="T397" s="277"/>
      <c r="U397" s="15"/>
      <c r="V397" s="15"/>
      <c r="W397" s="15"/>
      <c r="X397" s="15"/>
      <c r="Y397" s="15"/>
      <c r="Z397" s="15"/>
      <c r="AA397" s="15"/>
      <c r="AB397" s="15"/>
      <c r="AC397" s="15"/>
      <c r="AD397" s="15"/>
      <c r="AE397" s="15"/>
      <c r="AT397" s="278" t="s">
        <v>169</v>
      </c>
      <c r="AU397" s="278" t="s">
        <v>85</v>
      </c>
      <c r="AV397" s="15" t="s">
        <v>157</v>
      </c>
      <c r="AW397" s="15" t="s">
        <v>34</v>
      </c>
      <c r="AX397" s="15" t="s">
        <v>21</v>
      </c>
      <c r="AY397" s="278" t="s">
        <v>150</v>
      </c>
    </row>
    <row r="398" s="2" customFormat="1" ht="24.15" customHeight="1">
      <c r="A398" s="38"/>
      <c r="B398" s="39"/>
      <c r="C398" s="228" t="s">
        <v>474</v>
      </c>
      <c r="D398" s="228" t="s">
        <v>152</v>
      </c>
      <c r="E398" s="229" t="s">
        <v>1124</v>
      </c>
      <c r="F398" s="230" t="s">
        <v>1125</v>
      </c>
      <c r="G398" s="231" t="s">
        <v>155</v>
      </c>
      <c r="H398" s="232">
        <v>21.699999999999999</v>
      </c>
      <c r="I398" s="233"/>
      <c r="J398" s="234">
        <f>ROUND(I398*H398,2)</f>
        <v>0</v>
      </c>
      <c r="K398" s="230" t="s">
        <v>156</v>
      </c>
      <c r="L398" s="44"/>
      <c r="M398" s="235" t="s">
        <v>1</v>
      </c>
      <c r="N398" s="236" t="s">
        <v>42</v>
      </c>
      <c r="O398" s="91"/>
      <c r="P398" s="237">
        <f>O398*H398</f>
        <v>0</v>
      </c>
      <c r="Q398" s="237">
        <v>0.00098999999999999999</v>
      </c>
      <c r="R398" s="237">
        <f>Q398*H398</f>
        <v>0.021482999999999999</v>
      </c>
      <c r="S398" s="237">
        <v>0</v>
      </c>
      <c r="T398" s="238">
        <f>S398*H398</f>
        <v>0</v>
      </c>
      <c r="U398" s="38"/>
      <c r="V398" s="38"/>
      <c r="W398" s="38"/>
      <c r="X398" s="38"/>
      <c r="Y398" s="38"/>
      <c r="Z398" s="38"/>
      <c r="AA398" s="38"/>
      <c r="AB398" s="38"/>
      <c r="AC398" s="38"/>
      <c r="AD398" s="38"/>
      <c r="AE398" s="38"/>
      <c r="AR398" s="239" t="s">
        <v>157</v>
      </c>
      <c r="AT398" s="239" t="s">
        <v>152</v>
      </c>
      <c r="AU398" s="239" t="s">
        <v>85</v>
      </c>
      <c r="AY398" s="17" t="s">
        <v>150</v>
      </c>
      <c r="BE398" s="240">
        <f>IF(N398="základní",J398,0)</f>
        <v>0</v>
      </c>
      <c r="BF398" s="240">
        <f>IF(N398="snížená",J398,0)</f>
        <v>0</v>
      </c>
      <c r="BG398" s="240">
        <f>IF(N398="zákl. přenesená",J398,0)</f>
        <v>0</v>
      </c>
      <c r="BH398" s="240">
        <f>IF(N398="sníž. přenesená",J398,0)</f>
        <v>0</v>
      </c>
      <c r="BI398" s="240">
        <f>IF(N398="nulová",J398,0)</f>
        <v>0</v>
      </c>
      <c r="BJ398" s="17" t="s">
        <v>21</v>
      </c>
      <c r="BK398" s="240">
        <f>ROUND(I398*H398,2)</f>
        <v>0</v>
      </c>
      <c r="BL398" s="17" t="s">
        <v>157</v>
      </c>
      <c r="BM398" s="239" t="s">
        <v>1126</v>
      </c>
    </row>
    <row r="399" s="2" customFormat="1">
      <c r="A399" s="38"/>
      <c r="B399" s="39"/>
      <c r="C399" s="40"/>
      <c r="D399" s="241" t="s">
        <v>159</v>
      </c>
      <c r="E399" s="40"/>
      <c r="F399" s="242" t="s">
        <v>1127</v>
      </c>
      <c r="G399" s="40"/>
      <c r="H399" s="40"/>
      <c r="I399" s="243"/>
      <c r="J399" s="40"/>
      <c r="K399" s="40"/>
      <c r="L399" s="44"/>
      <c r="M399" s="244"/>
      <c r="N399" s="245"/>
      <c r="O399" s="91"/>
      <c r="P399" s="91"/>
      <c r="Q399" s="91"/>
      <c r="R399" s="91"/>
      <c r="S399" s="91"/>
      <c r="T399" s="92"/>
      <c r="U399" s="38"/>
      <c r="V399" s="38"/>
      <c r="W399" s="38"/>
      <c r="X399" s="38"/>
      <c r="Y399" s="38"/>
      <c r="Z399" s="38"/>
      <c r="AA399" s="38"/>
      <c r="AB399" s="38"/>
      <c r="AC399" s="38"/>
      <c r="AD399" s="38"/>
      <c r="AE399" s="38"/>
      <c r="AT399" s="17" t="s">
        <v>159</v>
      </c>
      <c r="AU399" s="17" t="s">
        <v>85</v>
      </c>
    </row>
    <row r="400" s="2" customFormat="1">
      <c r="A400" s="38"/>
      <c r="B400" s="39"/>
      <c r="C400" s="40"/>
      <c r="D400" s="241" t="s">
        <v>161</v>
      </c>
      <c r="E400" s="40"/>
      <c r="F400" s="246" t="s">
        <v>1128</v>
      </c>
      <c r="G400" s="40"/>
      <c r="H400" s="40"/>
      <c r="I400" s="243"/>
      <c r="J400" s="40"/>
      <c r="K400" s="40"/>
      <c r="L400" s="44"/>
      <c r="M400" s="244"/>
      <c r="N400" s="245"/>
      <c r="O400" s="91"/>
      <c r="P400" s="91"/>
      <c r="Q400" s="91"/>
      <c r="R400" s="91"/>
      <c r="S400" s="91"/>
      <c r="T400" s="92"/>
      <c r="U400" s="38"/>
      <c r="V400" s="38"/>
      <c r="W400" s="38"/>
      <c r="X400" s="38"/>
      <c r="Y400" s="38"/>
      <c r="Z400" s="38"/>
      <c r="AA400" s="38"/>
      <c r="AB400" s="38"/>
      <c r="AC400" s="38"/>
      <c r="AD400" s="38"/>
      <c r="AE400" s="38"/>
      <c r="AT400" s="17" t="s">
        <v>161</v>
      </c>
      <c r="AU400" s="17" t="s">
        <v>85</v>
      </c>
    </row>
    <row r="401" s="14" customFormat="1">
      <c r="A401" s="14"/>
      <c r="B401" s="258"/>
      <c r="C401" s="259"/>
      <c r="D401" s="241" t="s">
        <v>169</v>
      </c>
      <c r="E401" s="260" t="s">
        <v>1</v>
      </c>
      <c r="F401" s="261" t="s">
        <v>1118</v>
      </c>
      <c r="G401" s="259"/>
      <c r="H401" s="260" t="s">
        <v>1</v>
      </c>
      <c r="I401" s="262"/>
      <c r="J401" s="259"/>
      <c r="K401" s="259"/>
      <c r="L401" s="263"/>
      <c r="M401" s="264"/>
      <c r="N401" s="265"/>
      <c r="O401" s="265"/>
      <c r="P401" s="265"/>
      <c r="Q401" s="265"/>
      <c r="R401" s="265"/>
      <c r="S401" s="265"/>
      <c r="T401" s="266"/>
      <c r="U401" s="14"/>
      <c r="V401" s="14"/>
      <c r="W401" s="14"/>
      <c r="X401" s="14"/>
      <c r="Y401" s="14"/>
      <c r="Z401" s="14"/>
      <c r="AA401" s="14"/>
      <c r="AB401" s="14"/>
      <c r="AC401" s="14"/>
      <c r="AD401" s="14"/>
      <c r="AE401" s="14"/>
      <c r="AT401" s="267" t="s">
        <v>169</v>
      </c>
      <c r="AU401" s="267" t="s">
        <v>85</v>
      </c>
      <c r="AV401" s="14" t="s">
        <v>21</v>
      </c>
      <c r="AW401" s="14" t="s">
        <v>34</v>
      </c>
      <c r="AX401" s="14" t="s">
        <v>77</v>
      </c>
      <c r="AY401" s="267" t="s">
        <v>150</v>
      </c>
    </row>
    <row r="402" s="13" customFormat="1">
      <c r="A402" s="13"/>
      <c r="B402" s="247"/>
      <c r="C402" s="248"/>
      <c r="D402" s="241" t="s">
        <v>169</v>
      </c>
      <c r="E402" s="249" t="s">
        <v>1</v>
      </c>
      <c r="F402" s="250" t="s">
        <v>1119</v>
      </c>
      <c r="G402" s="248"/>
      <c r="H402" s="251">
        <v>21.699999999999999</v>
      </c>
      <c r="I402" s="252"/>
      <c r="J402" s="248"/>
      <c r="K402" s="248"/>
      <c r="L402" s="253"/>
      <c r="M402" s="254"/>
      <c r="N402" s="255"/>
      <c r="O402" s="255"/>
      <c r="P402" s="255"/>
      <c r="Q402" s="255"/>
      <c r="R402" s="255"/>
      <c r="S402" s="255"/>
      <c r="T402" s="256"/>
      <c r="U402" s="13"/>
      <c r="V402" s="13"/>
      <c r="W402" s="13"/>
      <c r="X402" s="13"/>
      <c r="Y402" s="13"/>
      <c r="Z402" s="13"/>
      <c r="AA402" s="13"/>
      <c r="AB402" s="13"/>
      <c r="AC402" s="13"/>
      <c r="AD402" s="13"/>
      <c r="AE402" s="13"/>
      <c r="AT402" s="257" t="s">
        <v>169</v>
      </c>
      <c r="AU402" s="257" t="s">
        <v>85</v>
      </c>
      <c r="AV402" s="13" t="s">
        <v>85</v>
      </c>
      <c r="AW402" s="13" t="s">
        <v>34</v>
      </c>
      <c r="AX402" s="13" t="s">
        <v>77</v>
      </c>
      <c r="AY402" s="257" t="s">
        <v>150</v>
      </c>
    </row>
    <row r="403" s="15" customFormat="1">
      <c r="A403" s="15"/>
      <c r="B403" s="268"/>
      <c r="C403" s="269"/>
      <c r="D403" s="241" t="s">
        <v>169</v>
      </c>
      <c r="E403" s="270" t="s">
        <v>1</v>
      </c>
      <c r="F403" s="271" t="s">
        <v>188</v>
      </c>
      <c r="G403" s="269"/>
      <c r="H403" s="272">
        <v>21.699999999999999</v>
      </c>
      <c r="I403" s="273"/>
      <c r="J403" s="269"/>
      <c r="K403" s="269"/>
      <c r="L403" s="274"/>
      <c r="M403" s="275"/>
      <c r="N403" s="276"/>
      <c r="O403" s="276"/>
      <c r="P403" s="276"/>
      <c r="Q403" s="276"/>
      <c r="R403" s="276"/>
      <c r="S403" s="276"/>
      <c r="T403" s="277"/>
      <c r="U403" s="15"/>
      <c r="V403" s="15"/>
      <c r="W403" s="15"/>
      <c r="X403" s="15"/>
      <c r="Y403" s="15"/>
      <c r="Z403" s="15"/>
      <c r="AA403" s="15"/>
      <c r="AB403" s="15"/>
      <c r="AC403" s="15"/>
      <c r="AD403" s="15"/>
      <c r="AE403" s="15"/>
      <c r="AT403" s="278" t="s">
        <v>169</v>
      </c>
      <c r="AU403" s="278" t="s">
        <v>85</v>
      </c>
      <c r="AV403" s="15" t="s">
        <v>157</v>
      </c>
      <c r="AW403" s="15" t="s">
        <v>34</v>
      </c>
      <c r="AX403" s="15" t="s">
        <v>21</v>
      </c>
      <c r="AY403" s="278" t="s">
        <v>150</v>
      </c>
    </row>
    <row r="404" s="2" customFormat="1" ht="24.15" customHeight="1">
      <c r="A404" s="38"/>
      <c r="B404" s="39"/>
      <c r="C404" s="228" t="s">
        <v>480</v>
      </c>
      <c r="D404" s="228" t="s">
        <v>152</v>
      </c>
      <c r="E404" s="229" t="s">
        <v>601</v>
      </c>
      <c r="F404" s="230" t="s">
        <v>602</v>
      </c>
      <c r="G404" s="231" t="s">
        <v>155</v>
      </c>
      <c r="H404" s="232">
        <v>224.18000000000001</v>
      </c>
      <c r="I404" s="233"/>
      <c r="J404" s="234">
        <f>ROUND(I404*H404,2)</f>
        <v>0</v>
      </c>
      <c r="K404" s="230" t="s">
        <v>156</v>
      </c>
      <c r="L404" s="44"/>
      <c r="M404" s="235" t="s">
        <v>1</v>
      </c>
      <c r="N404" s="236" t="s">
        <v>42</v>
      </c>
      <c r="O404" s="91"/>
      <c r="P404" s="237">
        <f>O404*H404</f>
        <v>0</v>
      </c>
      <c r="Q404" s="237">
        <v>0.00158</v>
      </c>
      <c r="R404" s="237">
        <f>Q404*H404</f>
        <v>0.35420440000000003</v>
      </c>
      <c r="S404" s="237">
        <v>0</v>
      </c>
      <c r="T404" s="238">
        <f>S404*H404</f>
        <v>0</v>
      </c>
      <c r="U404" s="38"/>
      <c r="V404" s="38"/>
      <c r="W404" s="38"/>
      <c r="X404" s="38"/>
      <c r="Y404" s="38"/>
      <c r="Z404" s="38"/>
      <c r="AA404" s="38"/>
      <c r="AB404" s="38"/>
      <c r="AC404" s="38"/>
      <c r="AD404" s="38"/>
      <c r="AE404" s="38"/>
      <c r="AR404" s="239" t="s">
        <v>157</v>
      </c>
      <c r="AT404" s="239" t="s">
        <v>152</v>
      </c>
      <c r="AU404" s="239" t="s">
        <v>85</v>
      </c>
      <c r="AY404" s="17" t="s">
        <v>150</v>
      </c>
      <c r="BE404" s="240">
        <f>IF(N404="základní",J404,0)</f>
        <v>0</v>
      </c>
      <c r="BF404" s="240">
        <f>IF(N404="snížená",J404,0)</f>
        <v>0</v>
      </c>
      <c r="BG404" s="240">
        <f>IF(N404="zákl. přenesená",J404,0)</f>
        <v>0</v>
      </c>
      <c r="BH404" s="240">
        <f>IF(N404="sníž. přenesená",J404,0)</f>
        <v>0</v>
      </c>
      <c r="BI404" s="240">
        <f>IF(N404="nulová",J404,0)</f>
        <v>0</v>
      </c>
      <c r="BJ404" s="17" t="s">
        <v>21</v>
      </c>
      <c r="BK404" s="240">
        <f>ROUND(I404*H404,2)</f>
        <v>0</v>
      </c>
      <c r="BL404" s="17" t="s">
        <v>157</v>
      </c>
      <c r="BM404" s="239" t="s">
        <v>1129</v>
      </c>
    </row>
    <row r="405" s="2" customFormat="1">
      <c r="A405" s="38"/>
      <c r="B405" s="39"/>
      <c r="C405" s="40"/>
      <c r="D405" s="241" t="s">
        <v>159</v>
      </c>
      <c r="E405" s="40"/>
      <c r="F405" s="242" t="s">
        <v>604</v>
      </c>
      <c r="G405" s="40"/>
      <c r="H405" s="40"/>
      <c r="I405" s="243"/>
      <c r="J405" s="40"/>
      <c r="K405" s="40"/>
      <c r="L405" s="44"/>
      <c r="M405" s="244"/>
      <c r="N405" s="245"/>
      <c r="O405" s="91"/>
      <c r="P405" s="91"/>
      <c r="Q405" s="91"/>
      <c r="R405" s="91"/>
      <c r="S405" s="91"/>
      <c r="T405" s="92"/>
      <c r="U405" s="38"/>
      <c r="V405" s="38"/>
      <c r="W405" s="38"/>
      <c r="X405" s="38"/>
      <c r="Y405" s="38"/>
      <c r="Z405" s="38"/>
      <c r="AA405" s="38"/>
      <c r="AB405" s="38"/>
      <c r="AC405" s="38"/>
      <c r="AD405" s="38"/>
      <c r="AE405" s="38"/>
      <c r="AT405" s="17" t="s">
        <v>159</v>
      </c>
      <c r="AU405" s="17" t="s">
        <v>85</v>
      </c>
    </row>
    <row r="406" s="14" customFormat="1">
      <c r="A406" s="14"/>
      <c r="B406" s="258"/>
      <c r="C406" s="259"/>
      <c r="D406" s="241" t="s">
        <v>169</v>
      </c>
      <c r="E406" s="260" t="s">
        <v>1</v>
      </c>
      <c r="F406" s="261" t="s">
        <v>1088</v>
      </c>
      <c r="G406" s="259"/>
      <c r="H406" s="260" t="s">
        <v>1</v>
      </c>
      <c r="I406" s="262"/>
      <c r="J406" s="259"/>
      <c r="K406" s="259"/>
      <c r="L406" s="263"/>
      <c r="M406" s="264"/>
      <c r="N406" s="265"/>
      <c r="O406" s="265"/>
      <c r="P406" s="265"/>
      <c r="Q406" s="265"/>
      <c r="R406" s="265"/>
      <c r="S406" s="265"/>
      <c r="T406" s="266"/>
      <c r="U406" s="14"/>
      <c r="V406" s="14"/>
      <c r="W406" s="14"/>
      <c r="X406" s="14"/>
      <c r="Y406" s="14"/>
      <c r="Z406" s="14"/>
      <c r="AA406" s="14"/>
      <c r="AB406" s="14"/>
      <c r="AC406" s="14"/>
      <c r="AD406" s="14"/>
      <c r="AE406" s="14"/>
      <c r="AT406" s="267" t="s">
        <v>169</v>
      </c>
      <c r="AU406" s="267" t="s">
        <v>85</v>
      </c>
      <c r="AV406" s="14" t="s">
        <v>21</v>
      </c>
      <c r="AW406" s="14" t="s">
        <v>34</v>
      </c>
      <c r="AX406" s="14" t="s">
        <v>77</v>
      </c>
      <c r="AY406" s="267" t="s">
        <v>150</v>
      </c>
    </row>
    <row r="407" s="13" customFormat="1">
      <c r="A407" s="13"/>
      <c r="B407" s="247"/>
      <c r="C407" s="248"/>
      <c r="D407" s="241" t="s">
        <v>169</v>
      </c>
      <c r="E407" s="249" t="s">
        <v>1</v>
      </c>
      <c r="F407" s="250" t="s">
        <v>1089</v>
      </c>
      <c r="G407" s="248"/>
      <c r="H407" s="251">
        <v>18.600000000000001</v>
      </c>
      <c r="I407" s="252"/>
      <c r="J407" s="248"/>
      <c r="K407" s="248"/>
      <c r="L407" s="253"/>
      <c r="M407" s="254"/>
      <c r="N407" s="255"/>
      <c r="O407" s="255"/>
      <c r="P407" s="255"/>
      <c r="Q407" s="255"/>
      <c r="R407" s="255"/>
      <c r="S407" s="255"/>
      <c r="T407" s="256"/>
      <c r="U407" s="13"/>
      <c r="V407" s="13"/>
      <c r="W407" s="13"/>
      <c r="X407" s="13"/>
      <c r="Y407" s="13"/>
      <c r="Z407" s="13"/>
      <c r="AA407" s="13"/>
      <c r="AB407" s="13"/>
      <c r="AC407" s="13"/>
      <c r="AD407" s="13"/>
      <c r="AE407" s="13"/>
      <c r="AT407" s="257" t="s">
        <v>169</v>
      </c>
      <c r="AU407" s="257" t="s">
        <v>85</v>
      </c>
      <c r="AV407" s="13" t="s">
        <v>85</v>
      </c>
      <c r="AW407" s="13" t="s">
        <v>34</v>
      </c>
      <c r="AX407" s="13" t="s">
        <v>77</v>
      </c>
      <c r="AY407" s="257" t="s">
        <v>150</v>
      </c>
    </row>
    <row r="408" s="13" customFormat="1">
      <c r="A408" s="13"/>
      <c r="B408" s="247"/>
      <c r="C408" s="248"/>
      <c r="D408" s="241" t="s">
        <v>169</v>
      </c>
      <c r="E408" s="249" t="s">
        <v>1</v>
      </c>
      <c r="F408" s="250" t="s">
        <v>1090</v>
      </c>
      <c r="G408" s="248"/>
      <c r="H408" s="251">
        <v>20.699999999999999</v>
      </c>
      <c r="I408" s="252"/>
      <c r="J408" s="248"/>
      <c r="K408" s="248"/>
      <c r="L408" s="253"/>
      <c r="M408" s="254"/>
      <c r="N408" s="255"/>
      <c r="O408" s="255"/>
      <c r="P408" s="255"/>
      <c r="Q408" s="255"/>
      <c r="R408" s="255"/>
      <c r="S408" s="255"/>
      <c r="T408" s="256"/>
      <c r="U408" s="13"/>
      <c r="V408" s="13"/>
      <c r="W408" s="13"/>
      <c r="X408" s="13"/>
      <c r="Y408" s="13"/>
      <c r="Z408" s="13"/>
      <c r="AA408" s="13"/>
      <c r="AB408" s="13"/>
      <c r="AC408" s="13"/>
      <c r="AD408" s="13"/>
      <c r="AE408" s="13"/>
      <c r="AT408" s="257" t="s">
        <v>169</v>
      </c>
      <c r="AU408" s="257" t="s">
        <v>85</v>
      </c>
      <c r="AV408" s="13" t="s">
        <v>85</v>
      </c>
      <c r="AW408" s="13" t="s">
        <v>34</v>
      </c>
      <c r="AX408" s="13" t="s">
        <v>77</v>
      </c>
      <c r="AY408" s="257" t="s">
        <v>150</v>
      </c>
    </row>
    <row r="409" s="14" customFormat="1">
      <c r="A409" s="14"/>
      <c r="B409" s="258"/>
      <c r="C409" s="259"/>
      <c r="D409" s="241" t="s">
        <v>169</v>
      </c>
      <c r="E409" s="260" t="s">
        <v>1</v>
      </c>
      <c r="F409" s="261" t="s">
        <v>1091</v>
      </c>
      <c r="G409" s="259"/>
      <c r="H409" s="260" t="s">
        <v>1</v>
      </c>
      <c r="I409" s="262"/>
      <c r="J409" s="259"/>
      <c r="K409" s="259"/>
      <c r="L409" s="263"/>
      <c r="M409" s="264"/>
      <c r="N409" s="265"/>
      <c r="O409" s="265"/>
      <c r="P409" s="265"/>
      <c r="Q409" s="265"/>
      <c r="R409" s="265"/>
      <c r="S409" s="265"/>
      <c r="T409" s="266"/>
      <c r="U409" s="14"/>
      <c r="V409" s="14"/>
      <c r="W409" s="14"/>
      <c r="X409" s="14"/>
      <c r="Y409" s="14"/>
      <c r="Z409" s="14"/>
      <c r="AA409" s="14"/>
      <c r="AB409" s="14"/>
      <c r="AC409" s="14"/>
      <c r="AD409" s="14"/>
      <c r="AE409" s="14"/>
      <c r="AT409" s="267" t="s">
        <v>169</v>
      </c>
      <c r="AU409" s="267" t="s">
        <v>85</v>
      </c>
      <c r="AV409" s="14" t="s">
        <v>21</v>
      </c>
      <c r="AW409" s="14" t="s">
        <v>34</v>
      </c>
      <c r="AX409" s="14" t="s">
        <v>77</v>
      </c>
      <c r="AY409" s="267" t="s">
        <v>150</v>
      </c>
    </row>
    <row r="410" s="13" customFormat="1">
      <c r="A410" s="13"/>
      <c r="B410" s="247"/>
      <c r="C410" s="248"/>
      <c r="D410" s="241" t="s">
        <v>169</v>
      </c>
      <c r="E410" s="249" t="s">
        <v>1</v>
      </c>
      <c r="F410" s="250" t="s">
        <v>1092</v>
      </c>
      <c r="G410" s="248"/>
      <c r="H410" s="251">
        <v>15.5</v>
      </c>
      <c r="I410" s="252"/>
      <c r="J410" s="248"/>
      <c r="K410" s="248"/>
      <c r="L410" s="253"/>
      <c r="M410" s="254"/>
      <c r="N410" s="255"/>
      <c r="O410" s="255"/>
      <c r="P410" s="255"/>
      <c r="Q410" s="255"/>
      <c r="R410" s="255"/>
      <c r="S410" s="255"/>
      <c r="T410" s="256"/>
      <c r="U410" s="13"/>
      <c r="V410" s="13"/>
      <c r="W410" s="13"/>
      <c r="X410" s="13"/>
      <c r="Y410" s="13"/>
      <c r="Z410" s="13"/>
      <c r="AA410" s="13"/>
      <c r="AB410" s="13"/>
      <c r="AC410" s="13"/>
      <c r="AD410" s="13"/>
      <c r="AE410" s="13"/>
      <c r="AT410" s="257" t="s">
        <v>169</v>
      </c>
      <c r="AU410" s="257" t="s">
        <v>85</v>
      </c>
      <c r="AV410" s="13" t="s">
        <v>85</v>
      </c>
      <c r="AW410" s="13" t="s">
        <v>34</v>
      </c>
      <c r="AX410" s="13" t="s">
        <v>77</v>
      </c>
      <c r="AY410" s="257" t="s">
        <v>150</v>
      </c>
    </row>
    <row r="411" s="13" customFormat="1">
      <c r="A411" s="13"/>
      <c r="B411" s="247"/>
      <c r="C411" s="248"/>
      <c r="D411" s="241" t="s">
        <v>169</v>
      </c>
      <c r="E411" s="249" t="s">
        <v>1</v>
      </c>
      <c r="F411" s="250" t="s">
        <v>1090</v>
      </c>
      <c r="G411" s="248"/>
      <c r="H411" s="251">
        <v>20.699999999999999</v>
      </c>
      <c r="I411" s="252"/>
      <c r="J411" s="248"/>
      <c r="K411" s="248"/>
      <c r="L411" s="253"/>
      <c r="M411" s="254"/>
      <c r="N411" s="255"/>
      <c r="O411" s="255"/>
      <c r="P411" s="255"/>
      <c r="Q411" s="255"/>
      <c r="R411" s="255"/>
      <c r="S411" s="255"/>
      <c r="T411" s="256"/>
      <c r="U411" s="13"/>
      <c r="V411" s="13"/>
      <c r="W411" s="13"/>
      <c r="X411" s="13"/>
      <c r="Y411" s="13"/>
      <c r="Z411" s="13"/>
      <c r="AA411" s="13"/>
      <c r="AB411" s="13"/>
      <c r="AC411" s="13"/>
      <c r="AD411" s="13"/>
      <c r="AE411" s="13"/>
      <c r="AT411" s="257" t="s">
        <v>169</v>
      </c>
      <c r="AU411" s="257" t="s">
        <v>85</v>
      </c>
      <c r="AV411" s="13" t="s">
        <v>85</v>
      </c>
      <c r="AW411" s="13" t="s">
        <v>34</v>
      </c>
      <c r="AX411" s="13" t="s">
        <v>77</v>
      </c>
      <c r="AY411" s="257" t="s">
        <v>150</v>
      </c>
    </row>
    <row r="412" s="14" customFormat="1">
      <c r="A412" s="14"/>
      <c r="B412" s="258"/>
      <c r="C412" s="259"/>
      <c r="D412" s="241" t="s">
        <v>169</v>
      </c>
      <c r="E412" s="260" t="s">
        <v>1</v>
      </c>
      <c r="F412" s="261" t="s">
        <v>1095</v>
      </c>
      <c r="G412" s="259"/>
      <c r="H412" s="260" t="s">
        <v>1</v>
      </c>
      <c r="I412" s="262"/>
      <c r="J412" s="259"/>
      <c r="K412" s="259"/>
      <c r="L412" s="263"/>
      <c r="M412" s="264"/>
      <c r="N412" s="265"/>
      <c r="O412" s="265"/>
      <c r="P412" s="265"/>
      <c r="Q412" s="265"/>
      <c r="R412" s="265"/>
      <c r="S412" s="265"/>
      <c r="T412" s="266"/>
      <c r="U412" s="14"/>
      <c r="V412" s="14"/>
      <c r="W412" s="14"/>
      <c r="X412" s="14"/>
      <c r="Y412" s="14"/>
      <c r="Z412" s="14"/>
      <c r="AA412" s="14"/>
      <c r="AB412" s="14"/>
      <c r="AC412" s="14"/>
      <c r="AD412" s="14"/>
      <c r="AE412" s="14"/>
      <c r="AT412" s="267" t="s">
        <v>169</v>
      </c>
      <c r="AU412" s="267" t="s">
        <v>85</v>
      </c>
      <c r="AV412" s="14" t="s">
        <v>21</v>
      </c>
      <c r="AW412" s="14" t="s">
        <v>34</v>
      </c>
      <c r="AX412" s="14" t="s">
        <v>77</v>
      </c>
      <c r="AY412" s="267" t="s">
        <v>150</v>
      </c>
    </row>
    <row r="413" s="13" customFormat="1">
      <c r="A413" s="13"/>
      <c r="B413" s="247"/>
      <c r="C413" s="248"/>
      <c r="D413" s="241" t="s">
        <v>169</v>
      </c>
      <c r="E413" s="249" t="s">
        <v>1</v>
      </c>
      <c r="F413" s="250" t="s">
        <v>1096</v>
      </c>
      <c r="G413" s="248"/>
      <c r="H413" s="251">
        <v>21.48</v>
      </c>
      <c r="I413" s="252"/>
      <c r="J413" s="248"/>
      <c r="K413" s="248"/>
      <c r="L413" s="253"/>
      <c r="M413" s="254"/>
      <c r="N413" s="255"/>
      <c r="O413" s="255"/>
      <c r="P413" s="255"/>
      <c r="Q413" s="255"/>
      <c r="R413" s="255"/>
      <c r="S413" s="255"/>
      <c r="T413" s="256"/>
      <c r="U413" s="13"/>
      <c r="V413" s="13"/>
      <c r="W413" s="13"/>
      <c r="X413" s="13"/>
      <c r="Y413" s="13"/>
      <c r="Z413" s="13"/>
      <c r="AA413" s="13"/>
      <c r="AB413" s="13"/>
      <c r="AC413" s="13"/>
      <c r="AD413" s="13"/>
      <c r="AE413" s="13"/>
      <c r="AT413" s="257" t="s">
        <v>169</v>
      </c>
      <c r="AU413" s="257" t="s">
        <v>85</v>
      </c>
      <c r="AV413" s="13" t="s">
        <v>85</v>
      </c>
      <c r="AW413" s="13" t="s">
        <v>34</v>
      </c>
      <c r="AX413" s="13" t="s">
        <v>77</v>
      </c>
      <c r="AY413" s="257" t="s">
        <v>150</v>
      </c>
    </row>
    <row r="414" s="13" customFormat="1">
      <c r="A414" s="13"/>
      <c r="B414" s="247"/>
      <c r="C414" s="248"/>
      <c r="D414" s="241" t="s">
        <v>169</v>
      </c>
      <c r="E414" s="249" t="s">
        <v>1</v>
      </c>
      <c r="F414" s="250" t="s">
        <v>1097</v>
      </c>
      <c r="G414" s="248"/>
      <c r="H414" s="251">
        <v>19.199999999999999</v>
      </c>
      <c r="I414" s="252"/>
      <c r="J414" s="248"/>
      <c r="K414" s="248"/>
      <c r="L414" s="253"/>
      <c r="M414" s="254"/>
      <c r="N414" s="255"/>
      <c r="O414" s="255"/>
      <c r="P414" s="255"/>
      <c r="Q414" s="255"/>
      <c r="R414" s="255"/>
      <c r="S414" s="255"/>
      <c r="T414" s="256"/>
      <c r="U414" s="13"/>
      <c r="V414" s="13"/>
      <c r="W414" s="13"/>
      <c r="X414" s="13"/>
      <c r="Y414" s="13"/>
      <c r="Z414" s="13"/>
      <c r="AA414" s="13"/>
      <c r="AB414" s="13"/>
      <c r="AC414" s="13"/>
      <c r="AD414" s="13"/>
      <c r="AE414" s="13"/>
      <c r="AT414" s="257" t="s">
        <v>169</v>
      </c>
      <c r="AU414" s="257" t="s">
        <v>85</v>
      </c>
      <c r="AV414" s="13" t="s">
        <v>85</v>
      </c>
      <c r="AW414" s="13" t="s">
        <v>34</v>
      </c>
      <c r="AX414" s="13" t="s">
        <v>77</v>
      </c>
      <c r="AY414" s="257" t="s">
        <v>150</v>
      </c>
    </row>
    <row r="415" s="14" customFormat="1">
      <c r="A415" s="14"/>
      <c r="B415" s="258"/>
      <c r="C415" s="259"/>
      <c r="D415" s="241" t="s">
        <v>169</v>
      </c>
      <c r="E415" s="260" t="s">
        <v>1</v>
      </c>
      <c r="F415" s="261" t="s">
        <v>1093</v>
      </c>
      <c r="G415" s="259"/>
      <c r="H415" s="260" t="s">
        <v>1</v>
      </c>
      <c r="I415" s="262"/>
      <c r="J415" s="259"/>
      <c r="K415" s="259"/>
      <c r="L415" s="263"/>
      <c r="M415" s="264"/>
      <c r="N415" s="265"/>
      <c r="O415" s="265"/>
      <c r="P415" s="265"/>
      <c r="Q415" s="265"/>
      <c r="R415" s="265"/>
      <c r="S415" s="265"/>
      <c r="T415" s="266"/>
      <c r="U415" s="14"/>
      <c r="V415" s="14"/>
      <c r="W415" s="14"/>
      <c r="X415" s="14"/>
      <c r="Y415" s="14"/>
      <c r="Z415" s="14"/>
      <c r="AA415" s="14"/>
      <c r="AB415" s="14"/>
      <c r="AC415" s="14"/>
      <c r="AD415" s="14"/>
      <c r="AE415" s="14"/>
      <c r="AT415" s="267" t="s">
        <v>169</v>
      </c>
      <c r="AU415" s="267" t="s">
        <v>85</v>
      </c>
      <c r="AV415" s="14" t="s">
        <v>21</v>
      </c>
      <c r="AW415" s="14" t="s">
        <v>34</v>
      </c>
      <c r="AX415" s="14" t="s">
        <v>77</v>
      </c>
      <c r="AY415" s="267" t="s">
        <v>150</v>
      </c>
    </row>
    <row r="416" s="13" customFormat="1">
      <c r="A416" s="13"/>
      <c r="B416" s="247"/>
      <c r="C416" s="248"/>
      <c r="D416" s="241" t="s">
        <v>169</v>
      </c>
      <c r="E416" s="249" t="s">
        <v>1</v>
      </c>
      <c r="F416" s="250" t="s">
        <v>1094</v>
      </c>
      <c r="G416" s="248"/>
      <c r="H416" s="251">
        <v>17</v>
      </c>
      <c r="I416" s="252"/>
      <c r="J416" s="248"/>
      <c r="K416" s="248"/>
      <c r="L416" s="253"/>
      <c r="M416" s="254"/>
      <c r="N416" s="255"/>
      <c r="O416" s="255"/>
      <c r="P416" s="255"/>
      <c r="Q416" s="255"/>
      <c r="R416" s="255"/>
      <c r="S416" s="255"/>
      <c r="T416" s="256"/>
      <c r="U416" s="13"/>
      <c r="V416" s="13"/>
      <c r="W416" s="13"/>
      <c r="X416" s="13"/>
      <c r="Y416" s="13"/>
      <c r="Z416" s="13"/>
      <c r="AA416" s="13"/>
      <c r="AB416" s="13"/>
      <c r="AC416" s="13"/>
      <c r="AD416" s="13"/>
      <c r="AE416" s="13"/>
      <c r="AT416" s="257" t="s">
        <v>169</v>
      </c>
      <c r="AU416" s="257" t="s">
        <v>85</v>
      </c>
      <c r="AV416" s="13" t="s">
        <v>85</v>
      </c>
      <c r="AW416" s="13" t="s">
        <v>34</v>
      </c>
      <c r="AX416" s="13" t="s">
        <v>77</v>
      </c>
      <c r="AY416" s="257" t="s">
        <v>150</v>
      </c>
    </row>
    <row r="417" s="14" customFormat="1">
      <c r="A417" s="14"/>
      <c r="B417" s="258"/>
      <c r="C417" s="259"/>
      <c r="D417" s="241" t="s">
        <v>169</v>
      </c>
      <c r="E417" s="260" t="s">
        <v>1</v>
      </c>
      <c r="F417" s="261" t="s">
        <v>519</v>
      </c>
      <c r="G417" s="259"/>
      <c r="H417" s="260" t="s">
        <v>1</v>
      </c>
      <c r="I417" s="262"/>
      <c r="J417" s="259"/>
      <c r="K417" s="259"/>
      <c r="L417" s="263"/>
      <c r="M417" s="264"/>
      <c r="N417" s="265"/>
      <c r="O417" s="265"/>
      <c r="P417" s="265"/>
      <c r="Q417" s="265"/>
      <c r="R417" s="265"/>
      <c r="S417" s="265"/>
      <c r="T417" s="266"/>
      <c r="U417" s="14"/>
      <c r="V417" s="14"/>
      <c r="W417" s="14"/>
      <c r="X417" s="14"/>
      <c r="Y417" s="14"/>
      <c r="Z417" s="14"/>
      <c r="AA417" s="14"/>
      <c r="AB417" s="14"/>
      <c r="AC417" s="14"/>
      <c r="AD417" s="14"/>
      <c r="AE417" s="14"/>
      <c r="AT417" s="267" t="s">
        <v>169</v>
      </c>
      <c r="AU417" s="267" t="s">
        <v>85</v>
      </c>
      <c r="AV417" s="14" t="s">
        <v>21</v>
      </c>
      <c r="AW417" s="14" t="s">
        <v>34</v>
      </c>
      <c r="AX417" s="14" t="s">
        <v>77</v>
      </c>
      <c r="AY417" s="267" t="s">
        <v>150</v>
      </c>
    </row>
    <row r="418" s="13" customFormat="1">
      <c r="A418" s="13"/>
      <c r="B418" s="247"/>
      <c r="C418" s="248"/>
      <c r="D418" s="241" t="s">
        <v>169</v>
      </c>
      <c r="E418" s="249" t="s">
        <v>1</v>
      </c>
      <c r="F418" s="250" t="s">
        <v>1103</v>
      </c>
      <c r="G418" s="248"/>
      <c r="H418" s="251">
        <v>43.399999999999999</v>
      </c>
      <c r="I418" s="252"/>
      <c r="J418" s="248"/>
      <c r="K418" s="248"/>
      <c r="L418" s="253"/>
      <c r="M418" s="254"/>
      <c r="N418" s="255"/>
      <c r="O418" s="255"/>
      <c r="P418" s="255"/>
      <c r="Q418" s="255"/>
      <c r="R418" s="255"/>
      <c r="S418" s="255"/>
      <c r="T418" s="256"/>
      <c r="U418" s="13"/>
      <c r="V418" s="13"/>
      <c r="W418" s="13"/>
      <c r="X418" s="13"/>
      <c r="Y418" s="13"/>
      <c r="Z418" s="13"/>
      <c r="AA418" s="13"/>
      <c r="AB418" s="13"/>
      <c r="AC418" s="13"/>
      <c r="AD418" s="13"/>
      <c r="AE418" s="13"/>
      <c r="AT418" s="257" t="s">
        <v>169</v>
      </c>
      <c r="AU418" s="257" t="s">
        <v>85</v>
      </c>
      <c r="AV418" s="13" t="s">
        <v>85</v>
      </c>
      <c r="AW418" s="13" t="s">
        <v>34</v>
      </c>
      <c r="AX418" s="13" t="s">
        <v>77</v>
      </c>
      <c r="AY418" s="257" t="s">
        <v>150</v>
      </c>
    </row>
    <row r="419" s="14" customFormat="1">
      <c r="A419" s="14"/>
      <c r="B419" s="258"/>
      <c r="C419" s="259"/>
      <c r="D419" s="241" t="s">
        <v>169</v>
      </c>
      <c r="E419" s="260" t="s">
        <v>1</v>
      </c>
      <c r="F419" s="261" t="s">
        <v>535</v>
      </c>
      <c r="G419" s="259"/>
      <c r="H419" s="260" t="s">
        <v>1</v>
      </c>
      <c r="I419" s="262"/>
      <c r="J419" s="259"/>
      <c r="K419" s="259"/>
      <c r="L419" s="263"/>
      <c r="M419" s="264"/>
      <c r="N419" s="265"/>
      <c r="O419" s="265"/>
      <c r="P419" s="265"/>
      <c r="Q419" s="265"/>
      <c r="R419" s="265"/>
      <c r="S419" s="265"/>
      <c r="T419" s="266"/>
      <c r="U419" s="14"/>
      <c r="V419" s="14"/>
      <c r="W419" s="14"/>
      <c r="X419" s="14"/>
      <c r="Y419" s="14"/>
      <c r="Z419" s="14"/>
      <c r="AA419" s="14"/>
      <c r="AB419" s="14"/>
      <c r="AC419" s="14"/>
      <c r="AD419" s="14"/>
      <c r="AE419" s="14"/>
      <c r="AT419" s="267" t="s">
        <v>169</v>
      </c>
      <c r="AU419" s="267" t="s">
        <v>85</v>
      </c>
      <c r="AV419" s="14" t="s">
        <v>21</v>
      </c>
      <c r="AW419" s="14" t="s">
        <v>34</v>
      </c>
      <c r="AX419" s="14" t="s">
        <v>77</v>
      </c>
      <c r="AY419" s="267" t="s">
        <v>150</v>
      </c>
    </row>
    <row r="420" s="13" customFormat="1">
      <c r="A420" s="13"/>
      <c r="B420" s="247"/>
      <c r="C420" s="248"/>
      <c r="D420" s="241" t="s">
        <v>169</v>
      </c>
      <c r="E420" s="249" t="s">
        <v>1</v>
      </c>
      <c r="F420" s="250" t="s">
        <v>1098</v>
      </c>
      <c r="G420" s="248"/>
      <c r="H420" s="251">
        <v>47.600000000000001</v>
      </c>
      <c r="I420" s="252"/>
      <c r="J420" s="248"/>
      <c r="K420" s="248"/>
      <c r="L420" s="253"/>
      <c r="M420" s="254"/>
      <c r="N420" s="255"/>
      <c r="O420" s="255"/>
      <c r="P420" s="255"/>
      <c r="Q420" s="255"/>
      <c r="R420" s="255"/>
      <c r="S420" s="255"/>
      <c r="T420" s="256"/>
      <c r="U420" s="13"/>
      <c r="V420" s="13"/>
      <c r="W420" s="13"/>
      <c r="X420" s="13"/>
      <c r="Y420" s="13"/>
      <c r="Z420" s="13"/>
      <c r="AA420" s="13"/>
      <c r="AB420" s="13"/>
      <c r="AC420" s="13"/>
      <c r="AD420" s="13"/>
      <c r="AE420" s="13"/>
      <c r="AT420" s="257" t="s">
        <v>169</v>
      </c>
      <c r="AU420" s="257" t="s">
        <v>85</v>
      </c>
      <c r="AV420" s="13" t="s">
        <v>85</v>
      </c>
      <c r="AW420" s="13" t="s">
        <v>34</v>
      </c>
      <c r="AX420" s="13" t="s">
        <v>77</v>
      </c>
      <c r="AY420" s="257" t="s">
        <v>150</v>
      </c>
    </row>
    <row r="421" s="15" customFormat="1">
      <c r="A421" s="15"/>
      <c r="B421" s="268"/>
      <c r="C421" s="269"/>
      <c r="D421" s="241" t="s">
        <v>169</v>
      </c>
      <c r="E421" s="270" t="s">
        <v>1</v>
      </c>
      <c r="F421" s="271" t="s">
        <v>188</v>
      </c>
      <c r="G421" s="269"/>
      <c r="H421" s="272">
        <v>224.18000000000001</v>
      </c>
      <c r="I421" s="273"/>
      <c r="J421" s="269"/>
      <c r="K421" s="269"/>
      <c r="L421" s="274"/>
      <c r="M421" s="275"/>
      <c r="N421" s="276"/>
      <c r="O421" s="276"/>
      <c r="P421" s="276"/>
      <c r="Q421" s="276"/>
      <c r="R421" s="276"/>
      <c r="S421" s="276"/>
      <c r="T421" s="277"/>
      <c r="U421" s="15"/>
      <c r="V421" s="15"/>
      <c r="W421" s="15"/>
      <c r="X421" s="15"/>
      <c r="Y421" s="15"/>
      <c r="Z421" s="15"/>
      <c r="AA421" s="15"/>
      <c r="AB421" s="15"/>
      <c r="AC421" s="15"/>
      <c r="AD421" s="15"/>
      <c r="AE421" s="15"/>
      <c r="AT421" s="278" t="s">
        <v>169</v>
      </c>
      <c r="AU421" s="278" t="s">
        <v>85</v>
      </c>
      <c r="AV421" s="15" t="s">
        <v>157</v>
      </c>
      <c r="AW421" s="15" t="s">
        <v>34</v>
      </c>
      <c r="AX421" s="15" t="s">
        <v>21</v>
      </c>
      <c r="AY421" s="278" t="s">
        <v>150</v>
      </c>
    </row>
    <row r="422" s="2" customFormat="1" ht="24.15" customHeight="1">
      <c r="A422" s="38"/>
      <c r="B422" s="39"/>
      <c r="C422" s="228" t="s">
        <v>490</v>
      </c>
      <c r="D422" s="228" t="s">
        <v>152</v>
      </c>
      <c r="E422" s="229" t="s">
        <v>1130</v>
      </c>
      <c r="F422" s="230" t="s">
        <v>1131</v>
      </c>
      <c r="G422" s="231" t="s">
        <v>173</v>
      </c>
      <c r="H422" s="232">
        <v>10</v>
      </c>
      <c r="I422" s="233"/>
      <c r="J422" s="234">
        <f>ROUND(I422*H422,2)</f>
        <v>0</v>
      </c>
      <c r="K422" s="230" t="s">
        <v>156</v>
      </c>
      <c r="L422" s="44"/>
      <c r="M422" s="235" t="s">
        <v>1</v>
      </c>
      <c r="N422" s="236" t="s">
        <v>42</v>
      </c>
      <c r="O422" s="91"/>
      <c r="P422" s="237">
        <f>O422*H422</f>
        <v>0</v>
      </c>
      <c r="Q422" s="237">
        <v>0.0030302800000000002</v>
      </c>
      <c r="R422" s="237">
        <f>Q422*H422</f>
        <v>0.030302800000000001</v>
      </c>
      <c r="S422" s="237">
        <v>0</v>
      </c>
      <c r="T422" s="238">
        <f>S422*H422</f>
        <v>0</v>
      </c>
      <c r="U422" s="38"/>
      <c r="V422" s="38"/>
      <c r="W422" s="38"/>
      <c r="X422" s="38"/>
      <c r="Y422" s="38"/>
      <c r="Z422" s="38"/>
      <c r="AA422" s="38"/>
      <c r="AB422" s="38"/>
      <c r="AC422" s="38"/>
      <c r="AD422" s="38"/>
      <c r="AE422" s="38"/>
      <c r="AR422" s="239" t="s">
        <v>157</v>
      </c>
      <c r="AT422" s="239" t="s">
        <v>152</v>
      </c>
      <c r="AU422" s="239" t="s">
        <v>85</v>
      </c>
      <c r="AY422" s="17" t="s">
        <v>150</v>
      </c>
      <c r="BE422" s="240">
        <f>IF(N422="základní",J422,0)</f>
        <v>0</v>
      </c>
      <c r="BF422" s="240">
        <f>IF(N422="snížená",J422,0)</f>
        <v>0</v>
      </c>
      <c r="BG422" s="240">
        <f>IF(N422="zákl. přenesená",J422,0)</f>
        <v>0</v>
      </c>
      <c r="BH422" s="240">
        <f>IF(N422="sníž. přenesená",J422,0)</f>
        <v>0</v>
      </c>
      <c r="BI422" s="240">
        <f>IF(N422="nulová",J422,0)</f>
        <v>0</v>
      </c>
      <c r="BJ422" s="17" t="s">
        <v>21</v>
      </c>
      <c r="BK422" s="240">
        <f>ROUND(I422*H422,2)</f>
        <v>0</v>
      </c>
      <c r="BL422" s="17" t="s">
        <v>157</v>
      </c>
      <c r="BM422" s="239" t="s">
        <v>1132</v>
      </c>
    </row>
    <row r="423" s="2" customFormat="1">
      <c r="A423" s="38"/>
      <c r="B423" s="39"/>
      <c r="C423" s="40"/>
      <c r="D423" s="241" t="s">
        <v>159</v>
      </c>
      <c r="E423" s="40"/>
      <c r="F423" s="242" t="s">
        <v>1133</v>
      </c>
      <c r="G423" s="40"/>
      <c r="H423" s="40"/>
      <c r="I423" s="243"/>
      <c r="J423" s="40"/>
      <c r="K423" s="40"/>
      <c r="L423" s="44"/>
      <c r="M423" s="244"/>
      <c r="N423" s="245"/>
      <c r="O423" s="91"/>
      <c r="P423" s="91"/>
      <c r="Q423" s="91"/>
      <c r="R423" s="91"/>
      <c r="S423" s="91"/>
      <c r="T423" s="92"/>
      <c r="U423" s="38"/>
      <c r="V423" s="38"/>
      <c r="W423" s="38"/>
      <c r="X423" s="38"/>
      <c r="Y423" s="38"/>
      <c r="Z423" s="38"/>
      <c r="AA423" s="38"/>
      <c r="AB423" s="38"/>
      <c r="AC423" s="38"/>
      <c r="AD423" s="38"/>
      <c r="AE423" s="38"/>
      <c r="AT423" s="17" t="s">
        <v>159</v>
      </c>
      <c r="AU423" s="17" t="s">
        <v>85</v>
      </c>
    </row>
    <row r="424" s="2" customFormat="1">
      <c r="A424" s="38"/>
      <c r="B424" s="39"/>
      <c r="C424" s="40"/>
      <c r="D424" s="241" t="s">
        <v>161</v>
      </c>
      <c r="E424" s="40"/>
      <c r="F424" s="246" t="s">
        <v>612</v>
      </c>
      <c r="G424" s="40"/>
      <c r="H424" s="40"/>
      <c r="I424" s="243"/>
      <c r="J424" s="40"/>
      <c r="K424" s="40"/>
      <c r="L424" s="44"/>
      <c r="M424" s="244"/>
      <c r="N424" s="245"/>
      <c r="O424" s="91"/>
      <c r="P424" s="91"/>
      <c r="Q424" s="91"/>
      <c r="R424" s="91"/>
      <c r="S424" s="91"/>
      <c r="T424" s="92"/>
      <c r="U424" s="38"/>
      <c r="V424" s="38"/>
      <c r="W424" s="38"/>
      <c r="X424" s="38"/>
      <c r="Y424" s="38"/>
      <c r="Z424" s="38"/>
      <c r="AA424" s="38"/>
      <c r="AB424" s="38"/>
      <c r="AC424" s="38"/>
      <c r="AD424" s="38"/>
      <c r="AE424" s="38"/>
      <c r="AT424" s="17" t="s">
        <v>161</v>
      </c>
      <c r="AU424" s="17" t="s">
        <v>85</v>
      </c>
    </row>
    <row r="425" s="2" customFormat="1" ht="24.15" customHeight="1">
      <c r="A425" s="38"/>
      <c r="B425" s="39"/>
      <c r="C425" s="228" t="s">
        <v>498</v>
      </c>
      <c r="D425" s="228" t="s">
        <v>152</v>
      </c>
      <c r="E425" s="229" t="s">
        <v>1134</v>
      </c>
      <c r="F425" s="230" t="s">
        <v>1135</v>
      </c>
      <c r="G425" s="231" t="s">
        <v>173</v>
      </c>
      <c r="H425" s="232">
        <v>13.6</v>
      </c>
      <c r="I425" s="233"/>
      <c r="J425" s="234">
        <f>ROUND(I425*H425,2)</f>
        <v>0</v>
      </c>
      <c r="K425" s="230" t="s">
        <v>156</v>
      </c>
      <c r="L425" s="44"/>
      <c r="M425" s="235" t="s">
        <v>1</v>
      </c>
      <c r="N425" s="236" t="s">
        <v>42</v>
      </c>
      <c r="O425" s="91"/>
      <c r="P425" s="237">
        <f>O425*H425</f>
        <v>0</v>
      </c>
      <c r="Q425" s="237">
        <v>0.0062357799999999998</v>
      </c>
      <c r="R425" s="237">
        <f>Q425*H425</f>
        <v>0.084806607999999992</v>
      </c>
      <c r="S425" s="237">
        <v>0</v>
      </c>
      <c r="T425" s="238">
        <f>S425*H425</f>
        <v>0</v>
      </c>
      <c r="U425" s="38"/>
      <c r="V425" s="38"/>
      <c r="W425" s="38"/>
      <c r="X425" s="38"/>
      <c r="Y425" s="38"/>
      <c r="Z425" s="38"/>
      <c r="AA425" s="38"/>
      <c r="AB425" s="38"/>
      <c r="AC425" s="38"/>
      <c r="AD425" s="38"/>
      <c r="AE425" s="38"/>
      <c r="AR425" s="239" t="s">
        <v>157</v>
      </c>
      <c r="AT425" s="239" t="s">
        <v>152</v>
      </c>
      <c r="AU425" s="239" t="s">
        <v>85</v>
      </c>
      <c r="AY425" s="17" t="s">
        <v>150</v>
      </c>
      <c r="BE425" s="240">
        <f>IF(N425="základní",J425,0)</f>
        <v>0</v>
      </c>
      <c r="BF425" s="240">
        <f>IF(N425="snížená",J425,0)</f>
        <v>0</v>
      </c>
      <c r="BG425" s="240">
        <f>IF(N425="zákl. přenesená",J425,0)</f>
        <v>0</v>
      </c>
      <c r="BH425" s="240">
        <f>IF(N425="sníž. přenesená",J425,0)</f>
        <v>0</v>
      </c>
      <c r="BI425" s="240">
        <f>IF(N425="nulová",J425,0)</f>
        <v>0</v>
      </c>
      <c r="BJ425" s="17" t="s">
        <v>21</v>
      </c>
      <c r="BK425" s="240">
        <f>ROUND(I425*H425,2)</f>
        <v>0</v>
      </c>
      <c r="BL425" s="17" t="s">
        <v>157</v>
      </c>
      <c r="BM425" s="239" t="s">
        <v>1136</v>
      </c>
    </row>
    <row r="426" s="2" customFormat="1">
      <c r="A426" s="38"/>
      <c r="B426" s="39"/>
      <c r="C426" s="40"/>
      <c r="D426" s="241" t="s">
        <v>159</v>
      </c>
      <c r="E426" s="40"/>
      <c r="F426" s="242" t="s">
        <v>1137</v>
      </c>
      <c r="G426" s="40"/>
      <c r="H426" s="40"/>
      <c r="I426" s="243"/>
      <c r="J426" s="40"/>
      <c r="K426" s="40"/>
      <c r="L426" s="44"/>
      <c r="M426" s="244"/>
      <c r="N426" s="245"/>
      <c r="O426" s="91"/>
      <c r="P426" s="91"/>
      <c r="Q426" s="91"/>
      <c r="R426" s="91"/>
      <c r="S426" s="91"/>
      <c r="T426" s="92"/>
      <c r="U426" s="38"/>
      <c r="V426" s="38"/>
      <c r="W426" s="38"/>
      <c r="X426" s="38"/>
      <c r="Y426" s="38"/>
      <c r="Z426" s="38"/>
      <c r="AA426" s="38"/>
      <c r="AB426" s="38"/>
      <c r="AC426" s="38"/>
      <c r="AD426" s="38"/>
      <c r="AE426" s="38"/>
      <c r="AT426" s="17" t="s">
        <v>159</v>
      </c>
      <c r="AU426" s="17" t="s">
        <v>85</v>
      </c>
    </row>
    <row r="427" s="2" customFormat="1">
      <c r="A427" s="38"/>
      <c r="B427" s="39"/>
      <c r="C427" s="40"/>
      <c r="D427" s="241" t="s">
        <v>161</v>
      </c>
      <c r="E427" s="40"/>
      <c r="F427" s="246" t="s">
        <v>1138</v>
      </c>
      <c r="G427" s="40"/>
      <c r="H427" s="40"/>
      <c r="I427" s="243"/>
      <c r="J427" s="40"/>
      <c r="K427" s="40"/>
      <c r="L427" s="44"/>
      <c r="M427" s="244"/>
      <c r="N427" s="245"/>
      <c r="O427" s="91"/>
      <c r="P427" s="91"/>
      <c r="Q427" s="91"/>
      <c r="R427" s="91"/>
      <c r="S427" s="91"/>
      <c r="T427" s="92"/>
      <c r="U427" s="38"/>
      <c r="V427" s="38"/>
      <c r="W427" s="38"/>
      <c r="X427" s="38"/>
      <c r="Y427" s="38"/>
      <c r="Z427" s="38"/>
      <c r="AA427" s="38"/>
      <c r="AB427" s="38"/>
      <c r="AC427" s="38"/>
      <c r="AD427" s="38"/>
      <c r="AE427" s="38"/>
      <c r="AT427" s="17" t="s">
        <v>161</v>
      </c>
      <c r="AU427" s="17" t="s">
        <v>85</v>
      </c>
    </row>
    <row r="428" s="2" customFormat="1">
      <c r="A428" s="38"/>
      <c r="B428" s="39"/>
      <c r="C428" s="40"/>
      <c r="D428" s="241" t="s">
        <v>177</v>
      </c>
      <c r="E428" s="40"/>
      <c r="F428" s="246" t="s">
        <v>1139</v>
      </c>
      <c r="G428" s="40"/>
      <c r="H428" s="40"/>
      <c r="I428" s="243"/>
      <c r="J428" s="40"/>
      <c r="K428" s="40"/>
      <c r="L428" s="44"/>
      <c r="M428" s="244"/>
      <c r="N428" s="245"/>
      <c r="O428" s="91"/>
      <c r="P428" s="91"/>
      <c r="Q428" s="91"/>
      <c r="R428" s="91"/>
      <c r="S428" s="91"/>
      <c r="T428" s="92"/>
      <c r="U428" s="38"/>
      <c r="V428" s="38"/>
      <c r="W428" s="38"/>
      <c r="X428" s="38"/>
      <c r="Y428" s="38"/>
      <c r="Z428" s="38"/>
      <c r="AA428" s="38"/>
      <c r="AB428" s="38"/>
      <c r="AC428" s="38"/>
      <c r="AD428" s="38"/>
      <c r="AE428" s="38"/>
      <c r="AT428" s="17" t="s">
        <v>177</v>
      </c>
      <c r="AU428" s="17" t="s">
        <v>85</v>
      </c>
    </row>
    <row r="429" s="13" customFormat="1">
      <c r="A429" s="13"/>
      <c r="B429" s="247"/>
      <c r="C429" s="248"/>
      <c r="D429" s="241" t="s">
        <v>169</v>
      </c>
      <c r="E429" s="249" t="s">
        <v>1</v>
      </c>
      <c r="F429" s="250" t="s">
        <v>1140</v>
      </c>
      <c r="G429" s="248"/>
      <c r="H429" s="251">
        <v>13.6</v>
      </c>
      <c r="I429" s="252"/>
      <c r="J429" s="248"/>
      <c r="K429" s="248"/>
      <c r="L429" s="253"/>
      <c r="M429" s="254"/>
      <c r="N429" s="255"/>
      <c r="O429" s="255"/>
      <c r="P429" s="255"/>
      <c r="Q429" s="255"/>
      <c r="R429" s="255"/>
      <c r="S429" s="255"/>
      <c r="T429" s="256"/>
      <c r="U429" s="13"/>
      <c r="V429" s="13"/>
      <c r="W429" s="13"/>
      <c r="X429" s="13"/>
      <c r="Y429" s="13"/>
      <c r="Z429" s="13"/>
      <c r="AA429" s="13"/>
      <c r="AB429" s="13"/>
      <c r="AC429" s="13"/>
      <c r="AD429" s="13"/>
      <c r="AE429" s="13"/>
      <c r="AT429" s="257" t="s">
        <v>169</v>
      </c>
      <c r="AU429" s="257" t="s">
        <v>85</v>
      </c>
      <c r="AV429" s="13" t="s">
        <v>85</v>
      </c>
      <c r="AW429" s="13" t="s">
        <v>34</v>
      </c>
      <c r="AX429" s="13" t="s">
        <v>77</v>
      </c>
      <c r="AY429" s="257" t="s">
        <v>150</v>
      </c>
    </row>
    <row r="430" s="15" customFormat="1">
      <c r="A430" s="15"/>
      <c r="B430" s="268"/>
      <c r="C430" s="269"/>
      <c r="D430" s="241" t="s">
        <v>169</v>
      </c>
      <c r="E430" s="270" t="s">
        <v>1</v>
      </c>
      <c r="F430" s="271" t="s">
        <v>188</v>
      </c>
      <c r="G430" s="269"/>
      <c r="H430" s="272">
        <v>13.6</v>
      </c>
      <c r="I430" s="273"/>
      <c r="J430" s="269"/>
      <c r="K430" s="269"/>
      <c r="L430" s="274"/>
      <c r="M430" s="275"/>
      <c r="N430" s="276"/>
      <c r="O430" s="276"/>
      <c r="P430" s="276"/>
      <c r="Q430" s="276"/>
      <c r="R430" s="276"/>
      <c r="S430" s="276"/>
      <c r="T430" s="277"/>
      <c r="U430" s="15"/>
      <c r="V430" s="15"/>
      <c r="W430" s="15"/>
      <c r="X430" s="15"/>
      <c r="Y430" s="15"/>
      <c r="Z430" s="15"/>
      <c r="AA430" s="15"/>
      <c r="AB430" s="15"/>
      <c r="AC430" s="15"/>
      <c r="AD430" s="15"/>
      <c r="AE430" s="15"/>
      <c r="AT430" s="278" t="s">
        <v>169</v>
      </c>
      <c r="AU430" s="278" t="s">
        <v>85</v>
      </c>
      <c r="AV430" s="15" t="s">
        <v>157</v>
      </c>
      <c r="AW430" s="15" t="s">
        <v>34</v>
      </c>
      <c r="AX430" s="15" t="s">
        <v>21</v>
      </c>
      <c r="AY430" s="278" t="s">
        <v>150</v>
      </c>
    </row>
    <row r="431" s="12" customFormat="1" ht="22.8" customHeight="1">
      <c r="A431" s="12"/>
      <c r="B431" s="212"/>
      <c r="C431" s="213"/>
      <c r="D431" s="214" t="s">
        <v>76</v>
      </c>
      <c r="E431" s="226" t="s">
        <v>618</v>
      </c>
      <c r="F431" s="226" t="s">
        <v>619</v>
      </c>
      <c r="G431" s="213"/>
      <c r="H431" s="213"/>
      <c r="I431" s="216"/>
      <c r="J431" s="227">
        <f>BK431</f>
        <v>0</v>
      </c>
      <c r="K431" s="213"/>
      <c r="L431" s="218"/>
      <c r="M431" s="219"/>
      <c r="N431" s="220"/>
      <c r="O431" s="220"/>
      <c r="P431" s="221">
        <f>SUM(P432:P448)</f>
        <v>0</v>
      </c>
      <c r="Q431" s="220"/>
      <c r="R431" s="221">
        <f>SUM(R432:R448)</f>
        <v>0</v>
      </c>
      <c r="S431" s="220"/>
      <c r="T431" s="222">
        <f>SUM(T432:T448)</f>
        <v>0</v>
      </c>
      <c r="U431" s="12"/>
      <c r="V431" s="12"/>
      <c r="W431" s="12"/>
      <c r="X431" s="12"/>
      <c r="Y431" s="12"/>
      <c r="Z431" s="12"/>
      <c r="AA431" s="12"/>
      <c r="AB431" s="12"/>
      <c r="AC431" s="12"/>
      <c r="AD431" s="12"/>
      <c r="AE431" s="12"/>
      <c r="AR431" s="223" t="s">
        <v>21</v>
      </c>
      <c r="AT431" s="224" t="s">
        <v>76</v>
      </c>
      <c r="AU431" s="224" t="s">
        <v>21</v>
      </c>
      <c r="AY431" s="223" t="s">
        <v>150</v>
      </c>
      <c r="BK431" s="225">
        <f>SUM(BK432:BK448)</f>
        <v>0</v>
      </c>
    </row>
    <row r="432" s="2" customFormat="1" ht="37.8" customHeight="1">
      <c r="A432" s="38"/>
      <c r="B432" s="39"/>
      <c r="C432" s="228" t="s">
        <v>505</v>
      </c>
      <c r="D432" s="228" t="s">
        <v>152</v>
      </c>
      <c r="E432" s="229" t="s">
        <v>628</v>
      </c>
      <c r="F432" s="230" t="s">
        <v>228</v>
      </c>
      <c r="G432" s="231" t="s">
        <v>207</v>
      </c>
      <c r="H432" s="232">
        <v>19.007000000000001</v>
      </c>
      <c r="I432" s="233"/>
      <c r="J432" s="234">
        <f>ROUND(I432*H432,2)</f>
        <v>0</v>
      </c>
      <c r="K432" s="230" t="s">
        <v>156</v>
      </c>
      <c r="L432" s="44"/>
      <c r="M432" s="235" t="s">
        <v>1</v>
      </c>
      <c r="N432" s="236" t="s">
        <v>42</v>
      </c>
      <c r="O432" s="91"/>
      <c r="P432" s="237">
        <f>O432*H432</f>
        <v>0</v>
      </c>
      <c r="Q432" s="237">
        <v>0</v>
      </c>
      <c r="R432" s="237">
        <f>Q432*H432</f>
        <v>0</v>
      </c>
      <c r="S432" s="237">
        <v>0</v>
      </c>
      <c r="T432" s="238">
        <f>S432*H432</f>
        <v>0</v>
      </c>
      <c r="U432" s="38"/>
      <c r="V432" s="38"/>
      <c r="W432" s="38"/>
      <c r="X432" s="38"/>
      <c r="Y432" s="38"/>
      <c r="Z432" s="38"/>
      <c r="AA432" s="38"/>
      <c r="AB432" s="38"/>
      <c r="AC432" s="38"/>
      <c r="AD432" s="38"/>
      <c r="AE432" s="38"/>
      <c r="AR432" s="239" t="s">
        <v>157</v>
      </c>
      <c r="AT432" s="239" t="s">
        <v>152</v>
      </c>
      <c r="AU432" s="239" t="s">
        <v>85</v>
      </c>
      <c r="AY432" s="17" t="s">
        <v>150</v>
      </c>
      <c r="BE432" s="240">
        <f>IF(N432="základní",J432,0)</f>
        <v>0</v>
      </c>
      <c r="BF432" s="240">
        <f>IF(N432="snížená",J432,0)</f>
        <v>0</v>
      </c>
      <c r="BG432" s="240">
        <f>IF(N432="zákl. přenesená",J432,0)</f>
        <v>0</v>
      </c>
      <c r="BH432" s="240">
        <f>IF(N432="sníž. přenesená",J432,0)</f>
        <v>0</v>
      </c>
      <c r="BI432" s="240">
        <f>IF(N432="nulová",J432,0)</f>
        <v>0</v>
      </c>
      <c r="BJ432" s="17" t="s">
        <v>21</v>
      </c>
      <c r="BK432" s="240">
        <f>ROUND(I432*H432,2)</f>
        <v>0</v>
      </c>
      <c r="BL432" s="17" t="s">
        <v>157</v>
      </c>
      <c r="BM432" s="239" t="s">
        <v>1141</v>
      </c>
    </row>
    <row r="433" s="2" customFormat="1">
      <c r="A433" s="38"/>
      <c r="B433" s="39"/>
      <c r="C433" s="40"/>
      <c r="D433" s="241" t="s">
        <v>159</v>
      </c>
      <c r="E433" s="40"/>
      <c r="F433" s="242" t="s">
        <v>228</v>
      </c>
      <c r="G433" s="40"/>
      <c r="H433" s="40"/>
      <c r="I433" s="243"/>
      <c r="J433" s="40"/>
      <c r="K433" s="40"/>
      <c r="L433" s="44"/>
      <c r="M433" s="244"/>
      <c r="N433" s="245"/>
      <c r="O433" s="91"/>
      <c r="P433" s="91"/>
      <c r="Q433" s="91"/>
      <c r="R433" s="91"/>
      <c r="S433" s="91"/>
      <c r="T433" s="92"/>
      <c r="U433" s="38"/>
      <c r="V433" s="38"/>
      <c r="W433" s="38"/>
      <c r="X433" s="38"/>
      <c r="Y433" s="38"/>
      <c r="Z433" s="38"/>
      <c r="AA433" s="38"/>
      <c r="AB433" s="38"/>
      <c r="AC433" s="38"/>
      <c r="AD433" s="38"/>
      <c r="AE433" s="38"/>
      <c r="AT433" s="17" t="s">
        <v>159</v>
      </c>
      <c r="AU433" s="17" t="s">
        <v>85</v>
      </c>
    </row>
    <row r="434" s="2" customFormat="1">
      <c r="A434" s="38"/>
      <c r="B434" s="39"/>
      <c r="C434" s="40"/>
      <c r="D434" s="241" t="s">
        <v>161</v>
      </c>
      <c r="E434" s="40"/>
      <c r="F434" s="246" t="s">
        <v>229</v>
      </c>
      <c r="G434" s="40"/>
      <c r="H434" s="40"/>
      <c r="I434" s="243"/>
      <c r="J434" s="40"/>
      <c r="K434" s="40"/>
      <c r="L434" s="44"/>
      <c r="M434" s="244"/>
      <c r="N434" s="245"/>
      <c r="O434" s="91"/>
      <c r="P434" s="91"/>
      <c r="Q434" s="91"/>
      <c r="R434" s="91"/>
      <c r="S434" s="91"/>
      <c r="T434" s="92"/>
      <c r="U434" s="38"/>
      <c r="V434" s="38"/>
      <c r="W434" s="38"/>
      <c r="X434" s="38"/>
      <c r="Y434" s="38"/>
      <c r="Z434" s="38"/>
      <c r="AA434" s="38"/>
      <c r="AB434" s="38"/>
      <c r="AC434" s="38"/>
      <c r="AD434" s="38"/>
      <c r="AE434" s="38"/>
      <c r="AT434" s="17" t="s">
        <v>161</v>
      </c>
      <c r="AU434" s="17" t="s">
        <v>85</v>
      </c>
    </row>
    <row r="435" s="13" customFormat="1">
      <c r="A435" s="13"/>
      <c r="B435" s="247"/>
      <c r="C435" s="248"/>
      <c r="D435" s="241" t="s">
        <v>169</v>
      </c>
      <c r="E435" s="249" t="s">
        <v>1</v>
      </c>
      <c r="F435" s="250" t="s">
        <v>1142</v>
      </c>
      <c r="G435" s="248"/>
      <c r="H435" s="251">
        <v>19.007000000000001</v>
      </c>
      <c r="I435" s="252"/>
      <c r="J435" s="248"/>
      <c r="K435" s="248"/>
      <c r="L435" s="253"/>
      <c r="M435" s="254"/>
      <c r="N435" s="255"/>
      <c r="O435" s="255"/>
      <c r="P435" s="255"/>
      <c r="Q435" s="255"/>
      <c r="R435" s="255"/>
      <c r="S435" s="255"/>
      <c r="T435" s="256"/>
      <c r="U435" s="13"/>
      <c r="V435" s="13"/>
      <c r="W435" s="13"/>
      <c r="X435" s="13"/>
      <c r="Y435" s="13"/>
      <c r="Z435" s="13"/>
      <c r="AA435" s="13"/>
      <c r="AB435" s="13"/>
      <c r="AC435" s="13"/>
      <c r="AD435" s="13"/>
      <c r="AE435" s="13"/>
      <c r="AT435" s="257" t="s">
        <v>169</v>
      </c>
      <c r="AU435" s="257" t="s">
        <v>85</v>
      </c>
      <c r="AV435" s="13" t="s">
        <v>85</v>
      </c>
      <c r="AW435" s="13" t="s">
        <v>34</v>
      </c>
      <c r="AX435" s="13" t="s">
        <v>21</v>
      </c>
      <c r="AY435" s="257" t="s">
        <v>150</v>
      </c>
    </row>
    <row r="436" s="2" customFormat="1" ht="24.15" customHeight="1">
      <c r="A436" s="38"/>
      <c r="B436" s="39"/>
      <c r="C436" s="228" t="s">
        <v>513</v>
      </c>
      <c r="D436" s="228" t="s">
        <v>152</v>
      </c>
      <c r="E436" s="229" t="s">
        <v>634</v>
      </c>
      <c r="F436" s="230" t="s">
        <v>635</v>
      </c>
      <c r="G436" s="231" t="s">
        <v>207</v>
      </c>
      <c r="H436" s="232">
        <v>19.533000000000001</v>
      </c>
      <c r="I436" s="233"/>
      <c r="J436" s="234">
        <f>ROUND(I436*H436,2)</f>
        <v>0</v>
      </c>
      <c r="K436" s="230" t="s">
        <v>156</v>
      </c>
      <c r="L436" s="44"/>
      <c r="M436" s="235" t="s">
        <v>1</v>
      </c>
      <c r="N436" s="236" t="s">
        <v>42</v>
      </c>
      <c r="O436" s="91"/>
      <c r="P436" s="237">
        <f>O436*H436</f>
        <v>0</v>
      </c>
      <c r="Q436" s="237">
        <v>0</v>
      </c>
      <c r="R436" s="237">
        <f>Q436*H436</f>
        <v>0</v>
      </c>
      <c r="S436" s="237">
        <v>0</v>
      </c>
      <c r="T436" s="238">
        <f>S436*H436</f>
        <v>0</v>
      </c>
      <c r="U436" s="38"/>
      <c r="V436" s="38"/>
      <c r="W436" s="38"/>
      <c r="X436" s="38"/>
      <c r="Y436" s="38"/>
      <c r="Z436" s="38"/>
      <c r="AA436" s="38"/>
      <c r="AB436" s="38"/>
      <c r="AC436" s="38"/>
      <c r="AD436" s="38"/>
      <c r="AE436" s="38"/>
      <c r="AR436" s="239" t="s">
        <v>157</v>
      </c>
      <c r="AT436" s="239" t="s">
        <v>152</v>
      </c>
      <c r="AU436" s="239" t="s">
        <v>85</v>
      </c>
      <c r="AY436" s="17" t="s">
        <v>150</v>
      </c>
      <c r="BE436" s="240">
        <f>IF(N436="základní",J436,0)</f>
        <v>0</v>
      </c>
      <c r="BF436" s="240">
        <f>IF(N436="snížená",J436,0)</f>
        <v>0</v>
      </c>
      <c r="BG436" s="240">
        <f>IF(N436="zákl. přenesená",J436,0)</f>
        <v>0</v>
      </c>
      <c r="BH436" s="240">
        <f>IF(N436="sníž. přenesená",J436,0)</f>
        <v>0</v>
      </c>
      <c r="BI436" s="240">
        <f>IF(N436="nulová",J436,0)</f>
        <v>0</v>
      </c>
      <c r="BJ436" s="17" t="s">
        <v>21</v>
      </c>
      <c r="BK436" s="240">
        <f>ROUND(I436*H436,2)</f>
        <v>0</v>
      </c>
      <c r="BL436" s="17" t="s">
        <v>157</v>
      </c>
      <c r="BM436" s="239" t="s">
        <v>1143</v>
      </c>
    </row>
    <row r="437" s="2" customFormat="1">
      <c r="A437" s="38"/>
      <c r="B437" s="39"/>
      <c r="C437" s="40"/>
      <c r="D437" s="241" t="s">
        <v>159</v>
      </c>
      <c r="E437" s="40"/>
      <c r="F437" s="242" t="s">
        <v>637</v>
      </c>
      <c r="G437" s="40"/>
      <c r="H437" s="40"/>
      <c r="I437" s="243"/>
      <c r="J437" s="40"/>
      <c r="K437" s="40"/>
      <c r="L437" s="44"/>
      <c r="M437" s="244"/>
      <c r="N437" s="245"/>
      <c r="O437" s="91"/>
      <c r="P437" s="91"/>
      <c r="Q437" s="91"/>
      <c r="R437" s="91"/>
      <c r="S437" s="91"/>
      <c r="T437" s="92"/>
      <c r="U437" s="38"/>
      <c r="V437" s="38"/>
      <c r="W437" s="38"/>
      <c r="X437" s="38"/>
      <c r="Y437" s="38"/>
      <c r="Z437" s="38"/>
      <c r="AA437" s="38"/>
      <c r="AB437" s="38"/>
      <c r="AC437" s="38"/>
      <c r="AD437" s="38"/>
      <c r="AE437" s="38"/>
      <c r="AT437" s="17" t="s">
        <v>159</v>
      </c>
      <c r="AU437" s="17" t="s">
        <v>85</v>
      </c>
    </row>
    <row r="438" s="2" customFormat="1">
      <c r="A438" s="38"/>
      <c r="B438" s="39"/>
      <c r="C438" s="40"/>
      <c r="D438" s="241" t="s">
        <v>161</v>
      </c>
      <c r="E438" s="40"/>
      <c r="F438" s="246" t="s">
        <v>638</v>
      </c>
      <c r="G438" s="40"/>
      <c r="H438" s="40"/>
      <c r="I438" s="243"/>
      <c r="J438" s="40"/>
      <c r="K438" s="40"/>
      <c r="L438" s="44"/>
      <c r="M438" s="244"/>
      <c r="N438" s="245"/>
      <c r="O438" s="91"/>
      <c r="P438" s="91"/>
      <c r="Q438" s="91"/>
      <c r="R438" s="91"/>
      <c r="S438" s="91"/>
      <c r="T438" s="92"/>
      <c r="U438" s="38"/>
      <c r="V438" s="38"/>
      <c r="W438" s="38"/>
      <c r="X438" s="38"/>
      <c r="Y438" s="38"/>
      <c r="Z438" s="38"/>
      <c r="AA438" s="38"/>
      <c r="AB438" s="38"/>
      <c r="AC438" s="38"/>
      <c r="AD438" s="38"/>
      <c r="AE438" s="38"/>
      <c r="AT438" s="17" t="s">
        <v>161</v>
      </c>
      <c r="AU438" s="17" t="s">
        <v>85</v>
      </c>
    </row>
    <row r="439" s="14" customFormat="1">
      <c r="A439" s="14"/>
      <c r="B439" s="258"/>
      <c r="C439" s="259"/>
      <c r="D439" s="241" t="s">
        <v>169</v>
      </c>
      <c r="E439" s="260" t="s">
        <v>1</v>
      </c>
      <c r="F439" s="261" t="s">
        <v>639</v>
      </c>
      <c r="G439" s="259"/>
      <c r="H439" s="260" t="s">
        <v>1</v>
      </c>
      <c r="I439" s="262"/>
      <c r="J439" s="259"/>
      <c r="K439" s="259"/>
      <c r="L439" s="263"/>
      <c r="M439" s="264"/>
      <c r="N439" s="265"/>
      <c r="O439" s="265"/>
      <c r="P439" s="265"/>
      <c r="Q439" s="265"/>
      <c r="R439" s="265"/>
      <c r="S439" s="265"/>
      <c r="T439" s="266"/>
      <c r="U439" s="14"/>
      <c r="V439" s="14"/>
      <c r="W439" s="14"/>
      <c r="X439" s="14"/>
      <c r="Y439" s="14"/>
      <c r="Z439" s="14"/>
      <c r="AA439" s="14"/>
      <c r="AB439" s="14"/>
      <c r="AC439" s="14"/>
      <c r="AD439" s="14"/>
      <c r="AE439" s="14"/>
      <c r="AT439" s="267" t="s">
        <v>169</v>
      </c>
      <c r="AU439" s="267" t="s">
        <v>85</v>
      </c>
      <c r="AV439" s="14" t="s">
        <v>21</v>
      </c>
      <c r="AW439" s="14" t="s">
        <v>34</v>
      </c>
      <c r="AX439" s="14" t="s">
        <v>77</v>
      </c>
      <c r="AY439" s="267" t="s">
        <v>150</v>
      </c>
    </row>
    <row r="440" s="13" customFormat="1">
      <c r="A440" s="13"/>
      <c r="B440" s="247"/>
      <c r="C440" s="248"/>
      <c r="D440" s="241" t="s">
        <v>169</v>
      </c>
      <c r="E440" s="249" t="s">
        <v>1</v>
      </c>
      <c r="F440" s="250" t="s">
        <v>1144</v>
      </c>
      <c r="G440" s="248"/>
      <c r="H440" s="251">
        <v>19.533000000000001</v>
      </c>
      <c r="I440" s="252"/>
      <c r="J440" s="248"/>
      <c r="K440" s="248"/>
      <c r="L440" s="253"/>
      <c r="M440" s="254"/>
      <c r="N440" s="255"/>
      <c r="O440" s="255"/>
      <c r="P440" s="255"/>
      <c r="Q440" s="255"/>
      <c r="R440" s="255"/>
      <c r="S440" s="255"/>
      <c r="T440" s="256"/>
      <c r="U440" s="13"/>
      <c r="V440" s="13"/>
      <c r="W440" s="13"/>
      <c r="X440" s="13"/>
      <c r="Y440" s="13"/>
      <c r="Z440" s="13"/>
      <c r="AA440" s="13"/>
      <c r="AB440" s="13"/>
      <c r="AC440" s="13"/>
      <c r="AD440" s="13"/>
      <c r="AE440" s="13"/>
      <c r="AT440" s="257" t="s">
        <v>169</v>
      </c>
      <c r="AU440" s="257" t="s">
        <v>85</v>
      </c>
      <c r="AV440" s="13" t="s">
        <v>85</v>
      </c>
      <c r="AW440" s="13" t="s">
        <v>34</v>
      </c>
      <c r="AX440" s="13" t="s">
        <v>21</v>
      </c>
      <c r="AY440" s="257" t="s">
        <v>150</v>
      </c>
    </row>
    <row r="441" s="2" customFormat="1" ht="14.4" customHeight="1">
      <c r="A441" s="38"/>
      <c r="B441" s="39"/>
      <c r="C441" s="228" t="s">
        <v>521</v>
      </c>
      <c r="D441" s="228" t="s">
        <v>152</v>
      </c>
      <c r="E441" s="229" t="s">
        <v>642</v>
      </c>
      <c r="F441" s="230" t="s">
        <v>643</v>
      </c>
      <c r="G441" s="231" t="s">
        <v>207</v>
      </c>
      <c r="H441" s="232">
        <v>58.598999999999997</v>
      </c>
      <c r="I441" s="233"/>
      <c r="J441" s="234">
        <f>ROUND(I441*H441,2)</f>
        <v>0</v>
      </c>
      <c r="K441" s="230" t="s">
        <v>156</v>
      </c>
      <c r="L441" s="44"/>
      <c r="M441" s="235" t="s">
        <v>1</v>
      </c>
      <c r="N441" s="236" t="s">
        <v>42</v>
      </c>
      <c r="O441" s="91"/>
      <c r="P441" s="237">
        <f>O441*H441</f>
        <v>0</v>
      </c>
      <c r="Q441" s="237">
        <v>0</v>
      </c>
      <c r="R441" s="237">
        <f>Q441*H441</f>
        <v>0</v>
      </c>
      <c r="S441" s="237">
        <v>0</v>
      </c>
      <c r="T441" s="238">
        <f>S441*H441</f>
        <v>0</v>
      </c>
      <c r="U441" s="38"/>
      <c r="V441" s="38"/>
      <c r="W441" s="38"/>
      <c r="X441" s="38"/>
      <c r="Y441" s="38"/>
      <c r="Z441" s="38"/>
      <c r="AA441" s="38"/>
      <c r="AB441" s="38"/>
      <c r="AC441" s="38"/>
      <c r="AD441" s="38"/>
      <c r="AE441" s="38"/>
      <c r="AR441" s="239" t="s">
        <v>157</v>
      </c>
      <c r="AT441" s="239" t="s">
        <v>152</v>
      </c>
      <c r="AU441" s="239" t="s">
        <v>85</v>
      </c>
      <c r="AY441" s="17" t="s">
        <v>150</v>
      </c>
      <c r="BE441" s="240">
        <f>IF(N441="základní",J441,0)</f>
        <v>0</v>
      </c>
      <c r="BF441" s="240">
        <f>IF(N441="snížená",J441,0)</f>
        <v>0</v>
      </c>
      <c r="BG441" s="240">
        <f>IF(N441="zákl. přenesená",J441,0)</f>
        <v>0</v>
      </c>
      <c r="BH441" s="240">
        <f>IF(N441="sníž. přenesená",J441,0)</f>
        <v>0</v>
      </c>
      <c r="BI441" s="240">
        <f>IF(N441="nulová",J441,0)</f>
        <v>0</v>
      </c>
      <c r="BJ441" s="17" t="s">
        <v>21</v>
      </c>
      <c r="BK441" s="240">
        <f>ROUND(I441*H441,2)</f>
        <v>0</v>
      </c>
      <c r="BL441" s="17" t="s">
        <v>157</v>
      </c>
      <c r="BM441" s="239" t="s">
        <v>1145</v>
      </c>
    </row>
    <row r="442" s="2" customFormat="1">
      <c r="A442" s="38"/>
      <c r="B442" s="39"/>
      <c r="C442" s="40"/>
      <c r="D442" s="241" t="s">
        <v>159</v>
      </c>
      <c r="E442" s="40"/>
      <c r="F442" s="242" t="s">
        <v>645</v>
      </c>
      <c r="G442" s="40"/>
      <c r="H442" s="40"/>
      <c r="I442" s="243"/>
      <c r="J442" s="40"/>
      <c r="K442" s="40"/>
      <c r="L442" s="44"/>
      <c r="M442" s="244"/>
      <c r="N442" s="245"/>
      <c r="O442" s="91"/>
      <c r="P442" s="91"/>
      <c r="Q442" s="91"/>
      <c r="R442" s="91"/>
      <c r="S442" s="91"/>
      <c r="T442" s="92"/>
      <c r="U442" s="38"/>
      <c r="V442" s="38"/>
      <c r="W442" s="38"/>
      <c r="X442" s="38"/>
      <c r="Y442" s="38"/>
      <c r="Z442" s="38"/>
      <c r="AA442" s="38"/>
      <c r="AB442" s="38"/>
      <c r="AC442" s="38"/>
      <c r="AD442" s="38"/>
      <c r="AE442" s="38"/>
      <c r="AT442" s="17" t="s">
        <v>159</v>
      </c>
      <c r="AU442" s="17" t="s">
        <v>85</v>
      </c>
    </row>
    <row r="443" s="2" customFormat="1">
      <c r="A443" s="38"/>
      <c r="B443" s="39"/>
      <c r="C443" s="40"/>
      <c r="D443" s="241" t="s">
        <v>161</v>
      </c>
      <c r="E443" s="40"/>
      <c r="F443" s="246" t="s">
        <v>638</v>
      </c>
      <c r="G443" s="40"/>
      <c r="H443" s="40"/>
      <c r="I443" s="243"/>
      <c r="J443" s="40"/>
      <c r="K443" s="40"/>
      <c r="L443" s="44"/>
      <c r="M443" s="244"/>
      <c r="N443" s="245"/>
      <c r="O443" s="91"/>
      <c r="P443" s="91"/>
      <c r="Q443" s="91"/>
      <c r="R443" s="91"/>
      <c r="S443" s="91"/>
      <c r="T443" s="92"/>
      <c r="U443" s="38"/>
      <c r="V443" s="38"/>
      <c r="W443" s="38"/>
      <c r="X443" s="38"/>
      <c r="Y443" s="38"/>
      <c r="Z443" s="38"/>
      <c r="AA443" s="38"/>
      <c r="AB443" s="38"/>
      <c r="AC443" s="38"/>
      <c r="AD443" s="38"/>
      <c r="AE443" s="38"/>
      <c r="AT443" s="17" t="s">
        <v>161</v>
      </c>
      <c r="AU443" s="17" t="s">
        <v>85</v>
      </c>
    </row>
    <row r="444" s="13" customFormat="1">
      <c r="A444" s="13"/>
      <c r="B444" s="247"/>
      <c r="C444" s="248"/>
      <c r="D444" s="241" t="s">
        <v>169</v>
      </c>
      <c r="E444" s="249" t="s">
        <v>1</v>
      </c>
      <c r="F444" s="250" t="s">
        <v>1146</v>
      </c>
      <c r="G444" s="248"/>
      <c r="H444" s="251">
        <v>58.598999999999997</v>
      </c>
      <c r="I444" s="252"/>
      <c r="J444" s="248"/>
      <c r="K444" s="248"/>
      <c r="L444" s="253"/>
      <c r="M444" s="254"/>
      <c r="N444" s="255"/>
      <c r="O444" s="255"/>
      <c r="P444" s="255"/>
      <c r="Q444" s="255"/>
      <c r="R444" s="255"/>
      <c r="S444" s="255"/>
      <c r="T444" s="256"/>
      <c r="U444" s="13"/>
      <c r="V444" s="13"/>
      <c r="W444" s="13"/>
      <c r="X444" s="13"/>
      <c r="Y444" s="13"/>
      <c r="Z444" s="13"/>
      <c r="AA444" s="13"/>
      <c r="AB444" s="13"/>
      <c r="AC444" s="13"/>
      <c r="AD444" s="13"/>
      <c r="AE444" s="13"/>
      <c r="AT444" s="257" t="s">
        <v>169</v>
      </c>
      <c r="AU444" s="257" t="s">
        <v>85</v>
      </c>
      <c r="AV444" s="13" t="s">
        <v>85</v>
      </c>
      <c r="AW444" s="13" t="s">
        <v>34</v>
      </c>
      <c r="AX444" s="13" t="s">
        <v>21</v>
      </c>
      <c r="AY444" s="257" t="s">
        <v>150</v>
      </c>
    </row>
    <row r="445" s="2" customFormat="1" ht="24.15" customHeight="1">
      <c r="A445" s="38"/>
      <c r="B445" s="39"/>
      <c r="C445" s="228" t="s">
        <v>537</v>
      </c>
      <c r="D445" s="228" t="s">
        <v>152</v>
      </c>
      <c r="E445" s="229" t="s">
        <v>648</v>
      </c>
      <c r="F445" s="230" t="s">
        <v>649</v>
      </c>
      <c r="G445" s="231" t="s">
        <v>207</v>
      </c>
      <c r="H445" s="232">
        <v>19.533000000000001</v>
      </c>
      <c r="I445" s="233"/>
      <c r="J445" s="234">
        <f>ROUND(I445*H445,2)</f>
        <v>0</v>
      </c>
      <c r="K445" s="230" t="s">
        <v>156</v>
      </c>
      <c r="L445" s="44"/>
      <c r="M445" s="235" t="s">
        <v>1</v>
      </c>
      <c r="N445" s="236" t="s">
        <v>42</v>
      </c>
      <c r="O445" s="91"/>
      <c r="P445" s="237">
        <f>O445*H445</f>
        <v>0</v>
      </c>
      <c r="Q445" s="237">
        <v>0</v>
      </c>
      <c r="R445" s="237">
        <f>Q445*H445</f>
        <v>0</v>
      </c>
      <c r="S445" s="237">
        <v>0</v>
      </c>
      <c r="T445" s="238">
        <f>S445*H445</f>
        <v>0</v>
      </c>
      <c r="U445" s="38"/>
      <c r="V445" s="38"/>
      <c r="W445" s="38"/>
      <c r="X445" s="38"/>
      <c r="Y445" s="38"/>
      <c r="Z445" s="38"/>
      <c r="AA445" s="38"/>
      <c r="AB445" s="38"/>
      <c r="AC445" s="38"/>
      <c r="AD445" s="38"/>
      <c r="AE445" s="38"/>
      <c r="AR445" s="239" t="s">
        <v>157</v>
      </c>
      <c r="AT445" s="239" t="s">
        <v>152</v>
      </c>
      <c r="AU445" s="239" t="s">
        <v>85</v>
      </c>
      <c r="AY445" s="17" t="s">
        <v>150</v>
      </c>
      <c r="BE445" s="240">
        <f>IF(N445="základní",J445,0)</f>
        <v>0</v>
      </c>
      <c r="BF445" s="240">
        <f>IF(N445="snížená",J445,0)</f>
        <v>0</v>
      </c>
      <c r="BG445" s="240">
        <f>IF(N445="zákl. přenesená",J445,0)</f>
        <v>0</v>
      </c>
      <c r="BH445" s="240">
        <f>IF(N445="sníž. přenesená",J445,0)</f>
        <v>0</v>
      </c>
      <c r="BI445" s="240">
        <f>IF(N445="nulová",J445,0)</f>
        <v>0</v>
      </c>
      <c r="BJ445" s="17" t="s">
        <v>21</v>
      </c>
      <c r="BK445" s="240">
        <f>ROUND(I445*H445,2)</f>
        <v>0</v>
      </c>
      <c r="BL445" s="17" t="s">
        <v>157</v>
      </c>
      <c r="BM445" s="239" t="s">
        <v>1147</v>
      </c>
    </row>
    <row r="446" s="2" customFormat="1">
      <c r="A446" s="38"/>
      <c r="B446" s="39"/>
      <c r="C446" s="40"/>
      <c r="D446" s="241" t="s">
        <v>159</v>
      </c>
      <c r="E446" s="40"/>
      <c r="F446" s="242" t="s">
        <v>651</v>
      </c>
      <c r="G446" s="40"/>
      <c r="H446" s="40"/>
      <c r="I446" s="243"/>
      <c r="J446" s="40"/>
      <c r="K446" s="40"/>
      <c r="L446" s="44"/>
      <c r="M446" s="244"/>
      <c r="N446" s="245"/>
      <c r="O446" s="91"/>
      <c r="P446" s="91"/>
      <c r="Q446" s="91"/>
      <c r="R446" s="91"/>
      <c r="S446" s="91"/>
      <c r="T446" s="92"/>
      <c r="U446" s="38"/>
      <c r="V446" s="38"/>
      <c r="W446" s="38"/>
      <c r="X446" s="38"/>
      <c r="Y446" s="38"/>
      <c r="Z446" s="38"/>
      <c r="AA446" s="38"/>
      <c r="AB446" s="38"/>
      <c r="AC446" s="38"/>
      <c r="AD446" s="38"/>
      <c r="AE446" s="38"/>
      <c r="AT446" s="17" t="s">
        <v>159</v>
      </c>
      <c r="AU446" s="17" t="s">
        <v>85</v>
      </c>
    </row>
    <row r="447" s="14" customFormat="1">
      <c r="A447" s="14"/>
      <c r="B447" s="258"/>
      <c r="C447" s="259"/>
      <c r="D447" s="241" t="s">
        <v>169</v>
      </c>
      <c r="E447" s="260" t="s">
        <v>1</v>
      </c>
      <c r="F447" s="261" t="s">
        <v>639</v>
      </c>
      <c r="G447" s="259"/>
      <c r="H447" s="260" t="s">
        <v>1</v>
      </c>
      <c r="I447" s="262"/>
      <c r="J447" s="259"/>
      <c r="K447" s="259"/>
      <c r="L447" s="263"/>
      <c r="M447" s="264"/>
      <c r="N447" s="265"/>
      <c r="O447" s="265"/>
      <c r="P447" s="265"/>
      <c r="Q447" s="265"/>
      <c r="R447" s="265"/>
      <c r="S447" s="265"/>
      <c r="T447" s="266"/>
      <c r="U447" s="14"/>
      <c r="V447" s="14"/>
      <c r="W447" s="14"/>
      <c r="X447" s="14"/>
      <c r="Y447" s="14"/>
      <c r="Z447" s="14"/>
      <c r="AA447" s="14"/>
      <c r="AB447" s="14"/>
      <c r="AC447" s="14"/>
      <c r="AD447" s="14"/>
      <c r="AE447" s="14"/>
      <c r="AT447" s="267" t="s">
        <v>169</v>
      </c>
      <c r="AU447" s="267" t="s">
        <v>85</v>
      </c>
      <c r="AV447" s="14" t="s">
        <v>21</v>
      </c>
      <c r="AW447" s="14" t="s">
        <v>34</v>
      </c>
      <c r="AX447" s="14" t="s">
        <v>77</v>
      </c>
      <c r="AY447" s="267" t="s">
        <v>150</v>
      </c>
    </row>
    <row r="448" s="13" customFormat="1">
      <c r="A448" s="13"/>
      <c r="B448" s="247"/>
      <c r="C448" s="248"/>
      <c r="D448" s="241" t="s">
        <v>169</v>
      </c>
      <c r="E448" s="249" t="s">
        <v>1</v>
      </c>
      <c r="F448" s="250" t="s">
        <v>1144</v>
      </c>
      <c r="G448" s="248"/>
      <c r="H448" s="251">
        <v>19.533000000000001</v>
      </c>
      <c r="I448" s="252"/>
      <c r="J448" s="248"/>
      <c r="K448" s="248"/>
      <c r="L448" s="253"/>
      <c r="M448" s="254"/>
      <c r="N448" s="255"/>
      <c r="O448" s="255"/>
      <c r="P448" s="255"/>
      <c r="Q448" s="255"/>
      <c r="R448" s="255"/>
      <c r="S448" s="255"/>
      <c r="T448" s="256"/>
      <c r="U448" s="13"/>
      <c r="V448" s="13"/>
      <c r="W448" s="13"/>
      <c r="X448" s="13"/>
      <c r="Y448" s="13"/>
      <c r="Z448" s="13"/>
      <c r="AA448" s="13"/>
      <c r="AB448" s="13"/>
      <c r="AC448" s="13"/>
      <c r="AD448" s="13"/>
      <c r="AE448" s="13"/>
      <c r="AT448" s="257" t="s">
        <v>169</v>
      </c>
      <c r="AU448" s="257" t="s">
        <v>85</v>
      </c>
      <c r="AV448" s="13" t="s">
        <v>85</v>
      </c>
      <c r="AW448" s="13" t="s">
        <v>34</v>
      </c>
      <c r="AX448" s="13" t="s">
        <v>21</v>
      </c>
      <c r="AY448" s="257" t="s">
        <v>150</v>
      </c>
    </row>
    <row r="449" s="12" customFormat="1" ht="22.8" customHeight="1">
      <c r="A449" s="12"/>
      <c r="B449" s="212"/>
      <c r="C449" s="213"/>
      <c r="D449" s="214" t="s">
        <v>76</v>
      </c>
      <c r="E449" s="226" t="s">
        <v>652</v>
      </c>
      <c r="F449" s="226" t="s">
        <v>653</v>
      </c>
      <c r="G449" s="213"/>
      <c r="H449" s="213"/>
      <c r="I449" s="216"/>
      <c r="J449" s="227">
        <f>BK449</f>
        <v>0</v>
      </c>
      <c r="K449" s="213"/>
      <c r="L449" s="218"/>
      <c r="M449" s="219"/>
      <c r="N449" s="220"/>
      <c r="O449" s="220"/>
      <c r="P449" s="221">
        <f>SUM(P450:P453)</f>
        <v>0</v>
      </c>
      <c r="Q449" s="220"/>
      <c r="R449" s="221">
        <f>SUM(R450:R453)</f>
        <v>0</v>
      </c>
      <c r="S449" s="220"/>
      <c r="T449" s="222">
        <f>SUM(T450:T453)</f>
        <v>0</v>
      </c>
      <c r="U449" s="12"/>
      <c r="V449" s="12"/>
      <c r="W449" s="12"/>
      <c r="X449" s="12"/>
      <c r="Y449" s="12"/>
      <c r="Z449" s="12"/>
      <c r="AA449" s="12"/>
      <c r="AB449" s="12"/>
      <c r="AC449" s="12"/>
      <c r="AD449" s="12"/>
      <c r="AE449" s="12"/>
      <c r="AR449" s="223" t="s">
        <v>21</v>
      </c>
      <c r="AT449" s="224" t="s">
        <v>76</v>
      </c>
      <c r="AU449" s="224" t="s">
        <v>21</v>
      </c>
      <c r="AY449" s="223" t="s">
        <v>150</v>
      </c>
      <c r="BK449" s="225">
        <f>SUM(BK450:BK453)</f>
        <v>0</v>
      </c>
    </row>
    <row r="450" s="2" customFormat="1" ht="24.15" customHeight="1">
      <c r="A450" s="38"/>
      <c r="B450" s="39"/>
      <c r="C450" s="228" t="s">
        <v>549</v>
      </c>
      <c r="D450" s="228" t="s">
        <v>152</v>
      </c>
      <c r="E450" s="229" t="s">
        <v>655</v>
      </c>
      <c r="F450" s="230" t="s">
        <v>656</v>
      </c>
      <c r="G450" s="231" t="s">
        <v>207</v>
      </c>
      <c r="H450" s="232">
        <v>75.296999999999997</v>
      </c>
      <c r="I450" s="233"/>
      <c r="J450" s="234">
        <f>ROUND(I450*H450,2)</f>
        <v>0</v>
      </c>
      <c r="K450" s="230" t="s">
        <v>156</v>
      </c>
      <c r="L450" s="44"/>
      <c r="M450" s="235" t="s">
        <v>1</v>
      </c>
      <c r="N450" s="236" t="s">
        <v>42</v>
      </c>
      <c r="O450" s="91"/>
      <c r="P450" s="237">
        <f>O450*H450</f>
        <v>0</v>
      </c>
      <c r="Q450" s="237">
        <v>0</v>
      </c>
      <c r="R450" s="237">
        <f>Q450*H450</f>
        <v>0</v>
      </c>
      <c r="S450" s="237">
        <v>0</v>
      </c>
      <c r="T450" s="238">
        <f>S450*H450</f>
        <v>0</v>
      </c>
      <c r="U450" s="38"/>
      <c r="V450" s="38"/>
      <c r="W450" s="38"/>
      <c r="X450" s="38"/>
      <c r="Y450" s="38"/>
      <c r="Z450" s="38"/>
      <c r="AA450" s="38"/>
      <c r="AB450" s="38"/>
      <c r="AC450" s="38"/>
      <c r="AD450" s="38"/>
      <c r="AE450" s="38"/>
      <c r="AR450" s="239" t="s">
        <v>157</v>
      </c>
      <c r="AT450" s="239" t="s">
        <v>152</v>
      </c>
      <c r="AU450" s="239" t="s">
        <v>85</v>
      </c>
      <c r="AY450" s="17" t="s">
        <v>150</v>
      </c>
      <c r="BE450" s="240">
        <f>IF(N450="základní",J450,0)</f>
        <v>0</v>
      </c>
      <c r="BF450" s="240">
        <f>IF(N450="snížená",J450,0)</f>
        <v>0</v>
      </c>
      <c r="BG450" s="240">
        <f>IF(N450="zákl. přenesená",J450,0)</f>
        <v>0</v>
      </c>
      <c r="BH450" s="240">
        <f>IF(N450="sníž. přenesená",J450,0)</f>
        <v>0</v>
      </c>
      <c r="BI450" s="240">
        <f>IF(N450="nulová",J450,0)</f>
        <v>0</v>
      </c>
      <c r="BJ450" s="17" t="s">
        <v>21</v>
      </c>
      <c r="BK450" s="240">
        <f>ROUND(I450*H450,2)</f>
        <v>0</v>
      </c>
      <c r="BL450" s="17" t="s">
        <v>157</v>
      </c>
      <c r="BM450" s="239" t="s">
        <v>1148</v>
      </c>
    </row>
    <row r="451" s="2" customFormat="1">
      <c r="A451" s="38"/>
      <c r="B451" s="39"/>
      <c r="C451" s="40"/>
      <c r="D451" s="241" t="s">
        <v>159</v>
      </c>
      <c r="E451" s="40"/>
      <c r="F451" s="242" t="s">
        <v>658</v>
      </c>
      <c r="G451" s="40"/>
      <c r="H451" s="40"/>
      <c r="I451" s="243"/>
      <c r="J451" s="40"/>
      <c r="K451" s="40"/>
      <c r="L451" s="44"/>
      <c r="M451" s="244"/>
      <c r="N451" s="245"/>
      <c r="O451" s="91"/>
      <c r="P451" s="91"/>
      <c r="Q451" s="91"/>
      <c r="R451" s="91"/>
      <c r="S451" s="91"/>
      <c r="T451" s="92"/>
      <c r="U451" s="38"/>
      <c r="V451" s="38"/>
      <c r="W451" s="38"/>
      <c r="X451" s="38"/>
      <c r="Y451" s="38"/>
      <c r="Z451" s="38"/>
      <c r="AA451" s="38"/>
      <c r="AB451" s="38"/>
      <c r="AC451" s="38"/>
      <c r="AD451" s="38"/>
      <c r="AE451" s="38"/>
      <c r="AT451" s="17" t="s">
        <v>159</v>
      </c>
      <c r="AU451" s="17" t="s">
        <v>85</v>
      </c>
    </row>
    <row r="452" s="2" customFormat="1">
      <c r="A452" s="38"/>
      <c r="B452" s="39"/>
      <c r="C452" s="40"/>
      <c r="D452" s="241" t="s">
        <v>161</v>
      </c>
      <c r="E452" s="40"/>
      <c r="F452" s="246" t="s">
        <v>659</v>
      </c>
      <c r="G452" s="40"/>
      <c r="H452" s="40"/>
      <c r="I452" s="243"/>
      <c r="J452" s="40"/>
      <c r="K452" s="40"/>
      <c r="L452" s="44"/>
      <c r="M452" s="244"/>
      <c r="N452" s="245"/>
      <c r="O452" s="91"/>
      <c r="P452" s="91"/>
      <c r="Q452" s="91"/>
      <c r="R452" s="91"/>
      <c r="S452" s="91"/>
      <c r="T452" s="92"/>
      <c r="U452" s="38"/>
      <c r="V452" s="38"/>
      <c r="W452" s="38"/>
      <c r="X452" s="38"/>
      <c r="Y452" s="38"/>
      <c r="Z452" s="38"/>
      <c r="AA452" s="38"/>
      <c r="AB452" s="38"/>
      <c r="AC452" s="38"/>
      <c r="AD452" s="38"/>
      <c r="AE452" s="38"/>
      <c r="AT452" s="17" t="s">
        <v>161</v>
      </c>
      <c r="AU452" s="17" t="s">
        <v>85</v>
      </c>
    </row>
    <row r="453" s="2" customFormat="1">
      <c r="A453" s="38"/>
      <c r="B453" s="39"/>
      <c r="C453" s="40"/>
      <c r="D453" s="241" t="s">
        <v>177</v>
      </c>
      <c r="E453" s="40"/>
      <c r="F453" s="246" t="s">
        <v>660</v>
      </c>
      <c r="G453" s="40"/>
      <c r="H453" s="40"/>
      <c r="I453" s="243"/>
      <c r="J453" s="40"/>
      <c r="K453" s="40"/>
      <c r="L453" s="44"/>
      <c r="M453" s="244"/>
      <c r="N453" s="245"/>
      <c r="O453" s="91"/>
      <c r="P453" s="91"/>
      <c r="Q453" s="91"/>
      <c r="R453" s="91"/>
      <c r="S453" s="91"/>
      <c r="T453" s="92"/>
      <c r="U453" s="38"/>
      <c r="V453" s="38"/>
      <c r="W453" s="38"/>
      <c r="X453" s="38"/>
      <c r="Y453" s="38"/>
      <c r="Z453" s="38"/>
      <c r="AA453" s="38"/>
      <c r="AB453" s="38"/>
      <c r="AC453" s="38"/>
      <c r="AD453" s="38"/>
      <c r="AE453" s="38"/>
      <c r="AT453" s="17" t="s">
        <v>177</v>
      </c>
      <c r="AU453" s="17" t="s">
        <v>85</v>
      </c>
    </row>
    <row r="454" s="12" customFormat="1" ht="25.92" customHeight="1">
      <c r="A454" s="12"/>
      <c r="B454" s="212"/>
      <c r="C454" s="213"/>
      <c r="D454" s="214" t="s">
        <v>76</v>
      </c>
      <c r="E454" s="215" t="s">
        <v>661</v>
      </c>
      <c r="F454" s="215" t="s">
        <v>662</v>
      </c>
      <c r="G454" s="213"/>
      <c r="H454" s="213"/>
      <c r="I454" s="216"/>
      <c r="J454" s="217">
        <f>BK454</f>
        <v>0</v>
      </c>
      <c r="K454" s="213"/>
      <c r="L454" s="218"/>
      <c r="M454" s="219"/>
      <c r="N454" s="220"/>
      <c r="O454" s="220"/>
      <c r="P454" s="221">
        <f>P455+P469</f>
        <v>0</v>
      </c>
      <c r="Q454" s="220"/>
      <c r="R454" s="221">
        <f>R455+R469</f>
        <v>3.2956000000000001E-05</v>
      </c>
      <c r="S454" s="220"/>
      <c r="T454" s="222">
        <f>T455+T469</f>
        <v>0</v>
      </c>
      <c r="U454" s="12"/>
      <c r="V454" s="12"/>
      <c r="W454" s="12"/>
      <c r="X454" s="12"/>
      <c r="Y454" s="12"/>
      <c r="Z454" s="12"/>
      <c r="AA454" s="12"/>
      <c r="AB454" s="12"/>
      <c r="AC454" s="12"/>
      <c r="AD454" s="12"/>
      <c r="AE454" s="12"/>
      <c r="AR454" s="223" t="s">
        <v>85</v>
      </c>
      <c r="AT454" s="224" t="s">
        <v>76</v>
      </c>
      <c r="AU454" s="224" t="s">
        <v>77</v>
      </c>
      <c r="AY454" s="223" t="s">
        <v>150</v>
      </c>
      <c r="BK454" s="225">
        <f>BK455+BK469</f>
        <v>0</v>
      </c>
    </row>
    <row r="455" s="12" customFormat="1" ht="22.8" customHeight="1">
      <c r="A455" s="12"/>
      <c r="B455" s="212"/>
      <c r="C455" s="213"/>
      <c r="D455" s="214" t="s">
        <v>76</v>
      </c>
      <c r="E455" s="226" t="s">
        <v>663</v>
      </c>
      <c r="F455" s="226" t="s">
        <v>664</v>
      </c>
      <c r="G455" s="213"/>
      <c r="H455" s="213"/>
      <c r="I455" s="216"/>
      <c r="J455" s="227">
        <f>BK455</f>
        <v>0</v>
      </c>
      <c r="K455" s="213"/>
      <c r="L455" s="218"/>
      <c r="M455" s="219"/>
      <c r="N455" s="220"/>
      <c r="O455" s="220"/>
      <c r="P455" s="221">
        <f>SUM(P456:P468)</f>
        <v>0</v>
      </c>
      <c r="Q455" s="220"/>
      <c r="R455" s="221">
        <f>SUM(R456:R468)</f>
        <v>0</v>
      </c>
      <c r="S455" s="220"/>
      <c r="T455" s="222">
        <f>SUM(T456:T468)</f>
        <v>0</v>
      </c>
      <c r="U455" s="12"/>
      <c r="V455" s="12"/>
      <c r="W455" s="12"/>
      <c r="X455" s="12"/>
      <c r="Y455" s="12"/>
      <c r="Z455" s="12"/>
      <c r="AA455" s="12"/>
      <c r="AB455" s="12"/>
      <c r="AC455" s="12"/>
      <c r="AD455" s="12"/>
      <c r="AE455" s="12"/>
      <c r="AR455" s="223" t="s">
        <v>85</v>
      </c>
      <c r="AT455" s="224" t="s">
        <v>76</v>
      </c>
      <c r="AU455" s="224" t="s">
        <v>21</v>
      </c>
      <c r="AY455" s="223" t="s">
        <v>150</v>
      </c>
      <c r="BK455" s="225">
        <f>SUM(BK456:BK468)</f>
        <v>0</v>
      </c>
    </row>
    <row r="456" s="2" customFormat="1" ht="24.15" customHeight="1">
      <c r="A456" s="38"/>
      <c r="B456" s="39"/>
      <c r="C456" s="228" t="s">
        <v>558</v>
      </c>
      <c r="D456" s="228" t="s">
        <v>152</v>
      </c>
      <c r="E456" s="229" t="s">
        <v>666</v>
      </c>
      <c r="F456" s="230" t="s">
        <v>667</v>
      </c>
      <c r="G456" s="231" t="s">
        <v>155</v>
      </c>
      <c r="H456" s="232">
        <v>140</v>
      </c>
      <c r="I456" s="233"/>
      <c r="J456" s="234">
        <f>ROUND(I456*H456,2)</f>
        <v>0</v>
      </c>
      <c r="K456" s="230" t="s">
        <v>1</v>
      </c>
      <c r="L456" s="44"/>
      <c r="M456" s="235" t="s">
        <v>1</v>
      </c>
      <c r="N456" s="236" t="s">
        <v>42</v>
      </c>
      <c r="O456" s="91"/>
      <c r="P456" s="237">
        <f>O456*H456</f>
        <v>0</v>
      </c>
      <c r="Q456" s="237">
        <v>0</v>
      </c>
      <c r="R456" s="237">
        <f>Q456*H456</f>
        <v>0</v>
      </c>
      <c r="S456" s="237">
        <v>0</v>
      </c>
      <c r="T456" s="238">
        <f>S456*H456</f>
        <v>0</v>
      </c>
      <c r="U456" s="38"/>
      <c r="V456" s="38"/>
      <c r="W456" s="38"/>
      <c r="X456" s="38"/>
      <c r="Y456" s="38"/>
      <c r="Z456" s="38"/>
      <c r="AA456" s="38"/>
      <c r="AB456" s="38"/>
      <c r="AC456" s="38"/>
      <c r="AD456" s="38"/>
      <c r="AE456" s="38"/>
      <c r="AR456" s="239" t="s">
        <v>157</v>
      </c>
      <c r="AT456" s="239" t="s">
        <v>152</v>
      </c>
      <c r="AU456" s="239" t="s">
        <v>85</v>
      </c>
      <c r="AY456" s="17" t="s">
        <v>150</v>
      </c>
      <c r="BE456" s="240">
        <f>IF(N456="základní",J456,0)</f>
        <v>0</v>
      </c>
      <c r="BF456" s="240">
        <f>IF(N456="snížená",J456,0)</f>
        <v>0</v>
      </c>
      <c r="BG456" s="240">
        <f>IF(N456="zákl. přenesená",J456,0)</f>
        <v>0</v>
      </c>
      <c r="BH456" s="240">
        <f>IF(N456="sníž. přenesená",J456,0)</f>
        <v>0</v>
      </c>
      <c r="BI456" s="240">
        <f>IF(N456="nulová",J456,0)</f>
        <v>0</v>
      </c>
      <c r="BJ456" s="17" t="s">
        <v>21</v>
      </c>
      <c r="BK456" s="240">
        <f>ROUND(I456*H456,2)</f>
        <v>0</v>
      </c>
      <c r="BL456" s="17" t="s">
        <v>157</v>
      </c>
      <c r="BM456" s="239" t="s">
        <v>1149</v>
      </c>
    </row>
    <row r="457" s="2" customFormat="1">
      <c r="A457" s="38"/>
      <c r="B457" s="39"/>
      <c r="C457" s="40"/>
      <c r="D457" s="241" t="s">
        <v>159</v>
      </c>
      <c r="E457" s="40"/>
      <c r="F457" s="242" t="s">
        <v>667</v>
      </c>
      <c r="G457" s="40"/>
      <c r="H457" s="40"/>
      <c r="I457" s="243"/>
      <c r="J457" s="40"/>
      <c r="K457" s="40"/>
      <c r="L457" s="44"/>
      <c r="M457" s="244"/>
      <c r="N457" s="245"/>
      <c r="O457" s="91"/>
      <c r="P457" s="91"/>
      <c r="Q457" s="91"/>
      <c r="R457" s="91"/>
      <c r="S457" s="91"/>
      <c r="T457" s="92"/>
      <c r="U457" s="38"/>
      <c r="V457" s="38"/>
      <c r="W457" s="38"/>
      <c r="X457" s="38"/>
      <c r="Y457" s="38"/>
      <c r="Z457" s="38"/>
      <c r="AA457" s="38"/>
      <c r="AB457" s="38"/>
      <c r="AC457" s="38"/>
      <c r="AD457" s="38"/>
      <c r="AE457" s="38"/>
      <c r="AT457" s="17" t="s">
        <v>159</v>
      </c>
      <c r="AU457" s="17" t="s">
        <v>85</v>
      </c>
    </row>
    <row r="458" s="2" customFormat="1">
      <c r="A458" s="38"/>
      <c r="B458" s="39"/>
      <c r="C458" s="40"/>
      <c r="D458" s="241" t="s">
        <v>177</v>
      </c>
      <c r="E458" s="40"/>
      <c r="F458" s="246" t="s">
        <v>669</v>
      </c>
      <c r="G458" s="40"/>
      <c r="H458" s="40"/>
      <c r="I458" s="243"/>
      <c r="J458" s="40"/>
      <c r="K458" s="40"/>
      <c r="L458" s="44"/>
      <c r="M458" s="244"/>
      <c r="N458" s="245"/>
      <c r="O458" s="91"/>
      <c r="P458" s="91"/>
      <c r="Q458" s="91"/>
      <c r="R458" s="91"/>
      <c r="S458" s="91"/>
      <c r="T458" s="92"/>
      <c r="U458" s="38"/>
      <c r="V458" s="38"/>
      <c r="W458" s="38"/>
      <c r="X458" s="38"/>
      <c r="Y458" s="38"/>
      <c r="Z458" s="38"/>
      <c r="AA458" s="38"/>
      <c r="AB458" s="38"/>
      <c r="AC458" s="38"/>
      <c r="AD458" s="38"/>
      <c r="AE458" s="38"/>
      <c r="AT458" s="17" t="s">
        <v>177</v>
      </c>
      <c r="AU458" s="17" t="s">
        <v>85</v>
      </c>
    </row>
    <row r="459" s="13" customFormat="1">
      <c r="A459" s="13"/>
      <c r="B459" s="247"/>
      <c r="C459" s="248"/>
      <c r="D459" s="241" t="s">
        <v>169</v>
      </c>
      <c r="E459" s="249" t="s">
        <v>1</v>
      </c>
      <c r="F459" s="250" t="s">
        <v>1150</v>
      </c>
      <c r="G459" s="248"/>
      <c r="H459" s="251">
        <v>140</v>
      </c>
      <c r="I459" s="252"/>
      <c r="J459" s="248"/>
      <c r="K459" s="248"/>
      <c r="L459" s="253"/>
      <c r="M459" s="254"/>
      <c r="N459" s="255"/>
      <c r="O459" s="255"/>
      <c r="P459" s="255"/>
      <c r="Q459" s="255"/>
      <c r="R459" s="255"/>
      <c r="S459" s="255"/>
      <c r="T459" s="256"/>
      <c r="U459" s="13"/>
      <c r="V459" s="13"/>
      <c r="W459" s="13"/>
      <c r="X459" s="13"/>
      <c r="Y459" s="13"/>
      <c r="Z459" s="13"/>
      <c r="AA459" s="13"/>
      <c r="AB459" s="13"/>
      <c r="AC459" s="13"/>
      <c r="AD459" s="13"/>
      <c r="AE459" s="13"/>
      <c r="AT459" s="257" t="s">
        <v>169</v>
      </c>
      <c r="AU459" s="257" t="s">
        <v>85</v>
      </c>
      <c r="AV459" s="13" t="s">
        <v>85</v>
      </c>
      <c r="AW459" s="13" t="s">
        <v>34</v>
      </c>
      <c r="AX459" s="13" t="s">
        <v>77</v>
      </c>
      <c r="AY459" s="257" t="s">
        <v>150</v>
      </c>
    </row>
    <row r="460" s="15" customFormat="1">
      <c r="A460" s="15"/>
      <c r="B460" s="268"/>
      <c r="C460" s="269"/>
      <c r="D460" s="241" t="s">
        <v>169</v>
      </c>
      <c r="E460" s="270" t="s">
        <v>1</v>
      </c>
      <c r="F460" s="271" t="s">
        <v>188</v>
      </c>
      <c r="G460" s="269"/>
      <c r="H460" s="272">
        <v>140</v>
      </c>
      <c r="I460" s="273"/>
      <c r="J460" s="269"/>
      <c r="K460" s="269"/>
      <c r="L460" s="274"/>
      <c r="M460" s="275"/>
      <c r="N460" s="276"/>
      <c r="O460" s="276"/>
      <c r="P460" s="276"/>
      <c r="Q460" s="276"/>
      <c r="R460" s="276"/>
      <c r="S460" s="276"/>
      <c r="T460" s="277"/>
      <c r="U460" s="15"/>
      <c r="V460" s="15"/>
      <c r="W460" s="15"/>
      <c r="X460" s="15"/>
      <c r="Y460" s="15"/>
      <c r="Z460" s="15"/>
      <c r="AA460" s="15"/>
      <c r="AB460" s="15"/>
      <c r="AC460" s="15"/>
      <c r="AD460" s="15"/>
      <c r="AE460" s="15"/>
      <c r="AT460" s="278" t="s">
        <v>169</v>
      </c>
      <c r="AU460" s="278" t="s">
        <v>85</v>
      </c>
      <c r="AV460" s="15" t="s">
        <v>157</v>
      </c>
      <c r="AW460" s="15" t="s">
        <v>34</v>
      </c>
      <c r="AX460" s="15" t="s">
        <v>21</v>
      </c>
      <c r="AY460" s="278" t="s">
        <v>150</v>
      </c>
    </row>
    <row r="461" s="2" customFormat="1" ht="24.15" customHeight="1">
      <c r="A461" s="38"/>
      <c r="B461" s="39"/>
      <c r="C461" s="228" t="s">
        <v>569</v>
      </c>
      <c r="D461" s="228" t="s">
        <v>152</v>
      </c>
      <c r="E461" s="229" t="s">
        <v>672</v>
      </c>
      <c r="F461" s="230" t="s">
        <v>673</v>
      </c>
      <c r="G461" s="231" t="s">
        <v>173</v>
      </c>
      <c r="H461" s="232">
        <v>33.899999999999999</v>
      </c>
      <c r="I461" s="233"/>
      <c r="J461" s="234">
        <f>ROUND(I461*H461,2)</f>
        <v>0</v>
      </c>
      <c r="K461" s="230" t="s">
        <v>1</v>
      </c>
      <c r="L461" s="44"/>
      <c r="M461" s="235" t="s">
        <v>1</v>
      </c>
      <c r="N461" s="236" t="s">
        <v>42</v>
      </c>
      <c r="O461" s="91"/>
      <c r="P461" s="237">
        <f>O461*H461</f>
        <v>0</v>
      </c>
      <c r="Q461" s="237">
        <v>0</v>
      </c>
      <c r="R461" s="237">
        <f>Q461*H461</f>
        <v>0</v>
      </c>
      <c r="S461" s="237">
        <v>0</v>
      </c>
      <c r="T461" s="238">
        <f>S461*H461</f>
        <v>0</v>
      </c>
      <c r="U461" s="38"/>
      <c r="V461" s="38"/>
      <c r="W461" s="38"/>
      <c r="X461" s="38"/>
      <c r="Y461" s="38"/>
      <c r="Z461" s="38"/>
      <c r="AA461" s="38"/>
      <c r="AB461" s="38"/>
      <c r="AC461" s="38"/>
      <c r="AD461" s="38"/>
      <c r="AE461" s="38"/>
      <c r="AR461" s="239" t="s">
        <v>157</v>
      </c>
      <c r="AT461" s="239" t="s">
        <v>152</v>
      </c>
      <c r="AU461" s="239" t="s">
        <v>85</v>
      </c>
      <c r="AY461" s="17" t="s">
        <v>150</v>
      </c>
      <c r="BE461" s="240">
        <f>IF(N461="základní",J461,0)</f>
        <v>0</v>
      </c>
      <c r="BF461" s="240">
        <f>IF(N461="snížená",J461,0)</f>
        <v>0</v>
      </c>
      <c r="BG461" s="240">
        <f>IF(N461="zákl. přenesená",J461,0)</f>
        <v>0</v>
      </c>
      <c r="BH461" s="240">
        <f>IF(N461="sníž. přenesená",J461,0)</f>
        <v>0</v>
      </c>
      <c r="BI461" s="240">
        <f>IF(N461="nulová",J461,0)</f>
        <v>0</v>
      </c>
      <c r="BJ461" s="17" t="s">
        <v>21</v>
      </c>
      <c r="BK461" s="240">
        <f>ROUND(I461*H461,2)</f>
        <v>0</v>
      </c>
      <c r="BL461" s="17" t="s">
        <v>157</v>
      </c>
      <c r="BM461" s="239" t="s">
        <v>1151</v>
      </c>
    </row>
    <row r="462" s="2" customFormat="1">
      <c r="A462" s="38"/>
      <c r="B462" s="39"/>
      <c r="C462" s="40"/>
      <c r="D462" s="241" t="s">
        <v>159</v>
      </c>
      <c r="E462" s="40"/>
      <c r="F462" s="242" t="s">
        <v>673</v>
      </c>
      <c r="G462" s="40"/>
      <c r="H462" s="40"/>
      <c r="I462" s="243"/>
      <c r="J462" s="40"/>
      <c r="K462" s="40"/>
      <c r="L462" s="44"/>
      <c r="M462" s="244"/>
      <c r="N462" s="245"/>
      <c r="O462" s="91"/>
      <c r="P462" s="91"/>
      <c r="Q462" s="91"/>
      <c r="R462" s="91"/>
      <c r="S462" s="91"/>
      <c r="T462" s="92"/>
      <c r="U462" s="38"/>
      <c r="V462" s="38"/>
      <c r="W462" s="38"/>
      <c r="X462" s="38"/>
      <c r="Y462" s="38"/>
      <c r="Z462" s="38"/>
      <c r="AA462" s="38"/>
      <c r="AB462" s="38"/>
      <c r="AC462" s="38"/>
      <c r="AD462" s="38"/>
      <c r="AE462" s="38"/>
      <c r="AT462" s="17" t="s">
        <v>159</v>
      </c>
      <c r="AU462" s="17" t="s">
        <v>85</v>
      </c>
    </row>
    <row r="463" s="2" customFormat="1">
      <c r="A463" s="38"/>
      <c r="B463" s="39"/>
      <c r="C463" s="40"/>
      <c r="D463" s="241" t="s">
        <v>177</v>
      </c>
      <c r="E463" s="40"/>
      <c r="F463" s="246" t="s">
        <v>675</v>
      </c>
      <c r="G463" s="40"/>
      <c r="H463" s="40"/>
      <c r="I463" s="243"/>
      <c r="J463" s="40"/>
      <c r="K463" s="40"/>
      <c r="L463" s="44"/>
      <c r="M463" s="244"/>
      <c r="N463" s="245"/>
      <c r="O463" s="91"/>
      <c r="P463" s="91"/>
      <c r="Q463" s="91"/>
      <c r="R463" s="91"/>
      <c r="S463" s="91"/>
      <c r="T463" s="92"/>
      <c r="U463" s="38"/>
      <c r="V463" s="38"/>
      <c r="W463" s="38"/>
      <c r="X463" s="38"/>
      <c r="Y463" s="38"/>
      <c r="Z463" s="38"/>
      <c r="AA463" s="38"/>
      <c r="AB463" s="38"/>
      <c r="AC463" s="38"/>
      <c r="AD463" s="38"/>
      <c r="AE463" s="38"/>
      <c r="AT463" s="17" t="s">
        <v>177</v>
      </c>
      <c r="AU463" s="17" t="s">
        <v>85</v>
      </c>
    </row>
    <row r="464" s="13" customFormat="1">
      <c r="A464" s="13"/>
      <c r="B464" s="247"/>
      <c r="C464" s="248"/>
      <c r="D464" s="241" t="s">
        <v>169</v>
      </c>
      <c r="E464" s="249" t="s">
        <v>1</v>
      </c>
      <c r="F464" s="250" t="s">
        <v>1152</v>
      </c>
      <c r="G464" s="248"/>
      <c r="H464" s="251">
        <v>33.899999999999999</v>
      </c>
      <c r="I464" s="252"/>
      <c r="J464" s="248"/>
      <c r="K464" s="248"/>
      <c r="L464" s="253"/>
      <c r="M464" s="254"/>
      <c r="N464" s="255"/>
      <c r="O464" s="255"/>
      <c r="P464" s="255"/>
      <c r="Q464" s="255"/>
      <c r="R464" s="255"/>
      <c r="S464" s="255"/>
      <c r="T464" s="256"/>
      <c r="U464" s="13"/>
      <c r="V464" s="13"/>
      <c r="W464" s="13"/>
      <c r="X464" s="13"/>
      <c r="Y464" s="13"/>
      <c r="Z464" s="13"/>
      <c r="AA464" s="13"/>
      <c r="AB464" s="13"/>
      <c r="AC464" s="13"/>
      <c r="AD464" s="13"/>
      <c r="AE464" s="13"/>
      <c r="AT464" s="257" t="s">
        <v>169</v>
      </c>
      <c r="AU464" s="257" t="s">
        <v>85</v>
      </c>
      <c r="AV464" s="13" t="s">
        <v>85</v>
      </c>
      <c r="AW464" s="13" t="s">
        <v>34</v>
      </c>
      <c r="AX464" s="13" t="s">
        <v>77</v>
      </c>
      <c r="AY464" s="257" t="s">
        <v>150</v>
      </c>
    </row>
    <row r="465" s="15" customFormat="1">
      <c r="A465" s="15"/>
      <c r="B465" s="268"/>
      <c r="C465" s="269"/>
      <c r="D465" s="241" t="s">
        <v>169</v>
      </c>
      <c r="E465" s="270" t="s">
        <v>1</v>
      </c>
      <c r="F465" s="271" t="s">
        <v>188</v>
      </c>
      <c r="G465" s="269"/>
      <c r="H465" s="272">
        <v>33.899999999999999</v>
      </c>
      <c r="I465" s="273"/>
      <c r="J465" s="269"/>
      <c r="K465" s="269"/>
      <c r="L465" s="274"/>
      <c r="M465" s="275"/>
      <c r="N465" s="276"/>
      <c r="O465" s="276"/>
      <c r="P465" s="276"/>
      <c r="Q465" s="276"/>
      <c r="R465" s="276"/>
      <c r="S465" s="276"/>
      <c r="T465" s="277"/>
      <c r="U465" s="15"/>
      <c r="V465" s="15"/>
      <c r="W465" s="15"/>
      <c r="X465" s="15"/>
      <c r="Y465" s="15"/>
      <c r="Z465" s="15"/>
      <c r="AA465" s="15"/>
      <c r="AB465" s="15"/>
      <c r="AC465" s="15"/>
      <c r="AD465" s="15"/>
      <c r="AE465" s="15"/>
      <c r="AT465" s="278" t="s">
        <v>169</v>
      </c>
      <c r="AU465" s="278" t="s">
        <v>85</v>
      </c>
      <c r="AV465" s="15" t="s">
        <v>157</v>
      </c>
      <c r="AW465" s="15" t="s">
        <v>34</v>
      </c>
      <c r="AX465" s="15" t="s">
        <v>21</v>
      </c>
      <c r="AY465" s="278" t="s">
        <v>150</v>
      </c>
    </row>
    <row r="466" s="2" customFormat="1" ht="24.15" customHeight="1">
      <c r="A466" s="38"/>
      <c r="B466" s="39"/>
      <c r="C466" s="228" t="s">
        <v>574</v>
      </c>
      <c r="D466" s="228" t="s">
        <v>152</v>
      </c>
      <c r="E466" s="229" t="s">
        <v>678</v>
      </c>
      <c r="F466" s="230" t="s">
        <v>679</v>
      </c>
      <c r="G466" s="231" t="s">
        <v>680</v>
      </c>
      <c r="H466" s="289"/>
      <c r="I466" s="233"/>
      <c r="J466" s="234">
        <f>ROUND(I466*H466,2)</f>
        <v>0</v>
      </c>
      <c r="K466" s="230" t="s">
        <v>156</v>
      </c>
      <c r="L466" s="44"/>
      <c r="M466" s="235" t="s">
        <v>1</v>
      </c>
      <c r="N466" s="236" t="s">
        <v>42</v>
      </c>
      <c r="O466" s="91"/>
      <c r="P466" s="237">
        <f>O466*H466</f>
        <v>0</v>
      </c>
      <c r="Q466" s="237">
        <v>0</v>
      </c>
      <c r="R466" s="237">
        <f>Q466*H466</f>
        <v>0</v>
      </c>
      <c r="S466" s="237">
        <v>0</v>
      </c>
      <c r="T466" s="238">
        <f>S466*H466</f>
        <v>0</v>
      </c>
      <c r="U466" s="38"/>
      <c r="V466" s="38"/>
      <c r="W466" s="38"/>
      <c r="X466" s="38"/>
      <c r="Y466" s="38"/>
      <c r="Z466" s="38"/>
      <c r="AA466" s="38"/>
      <c r="AB466" s="38"/>
      <c r="AC466" s="38"/>
      <c r="AD466" s="38"/>
      <c r="AE466" s="38"/>
      <c r="AR466" s="239" t="s">
        <v>265</v>
      </c>
      <c r="AT466" s="239" t="s">
        <v>152</v>
      </c>
      <c r="AU466" s="239" t="s">
        <v>85</v>
      </c>
      <c r="AY466" s="17" t="s">
        <v>150</v>
      </c>
      <c r="BE466" s="240">
        <f>IF(N466="základní",J466,0)</f>
        <v>0</v>
      </c>
      <c r="BF466" s="240">
        <f>IF(N466="snížená",J466,0)</f>
        <v>0</v>
      </c>
      <c r="BG466" s="240">
        <f>IF(N466="zákl. přenesená",J466,0)</f>
        <v>0</v>
      </c>
      <c r="BH466" s="240">
        <f>IF(N466="sníž. přenesená",J466,0)</f>
        <v>0</v>
      </c>
      <c r="BI466" s="240">
        <f>IF(N466="nulová",J466,0)</f>
        <v>0</v>
      </c>
      <c r="BJ466" s="17" t="s">
        <v>21</v>
      </c>
      <c r="BK466" s="240">
        <f>ROUND(I466*H466,2)</f>
        <v>0</v>
      </c>
      <c r="BL466" s="17" t="s">
        <v>265</v>
      </c>
      <c r="BM466" s="239" t="s">
        <v>1153</v>
      </c>
    </row>
    <row r="467" s="2" customFormat="1">
      <c r="A467" s="38"/>
      <c r="B467" s="39"/>
      <c r="C467" s="40"/>
      <c r="D467" s="241" t="s">
        <v>159</v>
      </c>
      <c r="E467" s="40"/>
      <c r="F467" s="242" t="s">
        <v>682</v>
      </c>
      <c r="G467" s="40"/>
      <c r="H467" s="40"/>
      <c r="I467" s="243"/>
      <c r="J467" s="40"/>
      <c r="K467" s="40"/>
      <c r="L467" s="44"/>
      <c r="M467" s="244"/>
      <c r="N467" s="245"/>
      <c r="O467" s="91"/>
      <c r="P467" s="91"/>
      <c r="Q467" s="91"/>
      <c r="R467" s="91"/>
      <c r="S467" s="91"/>
      <c r="T467" s="92"/>
      <c r="U467" s="38"/>
      <c r="V467" s="38"/>
      <c r="W467" s="38"/>
      <c r="X467" s="38"/>
      <c r="Y467" s="38"/>
      <c r="Z467" s="38"/>
      <c r="AA467" s="38"/>
      <c r="AB467" s="38"/>
      <c r="AC467" s="38"/>
      <c r="AD467" s="38"/>
      <c r="AE467" s="38"/>
      <c r="AT467" s="17" t="s">
        <v>159</v>
      </c>
      <c r="AU467" s="17" t="s">
        <v>85</v>
      </c>
    </row>
    <row r="468" s="2" customFormat="1">
      <c r="A468" s="38"/>
      <c r="B468" s="39"/>
      <c r="C468" s="40"/>
      <c r="D468" s="241" t="s">
        <v>161</v>
      </c>
      <c r="E468" s="40"/>
      <c r="F468" s="246" t="s">
        <v>683</v>
      </c>
      <c r="G468" s="40"/>
      <c r="H468" s="40"/>
      <c r="I468" s="243"/>
      <c r="J468" s="40"/>
      <c r="K468" s="40"/>
      <c r="L468" s="44"/>
      <c r="M468" s="244"/>
      <c r="N468" s="245"/>
      <c r="O468" s="91"/>
      <c r="P468" s="91"/>
      <c r="Q468" s="91"/>
      <c r="R468" s="91"/>
      <c r="S468" s="91"/>
      <c r="T468" s="92"/>
      <c r="U468" s="38"/>
      <c r="V468" s="38"/>
      <c r="W468" s="38"/>
      <c r="X468" s="38"/>
      <c r="Y468" s="38"/>
      <c r="Z468" s="38"/>
      <c r="AA468" s="38"/>
      <c r="AB468" s="38"/>
      <c r="AC468" s="38"/>
      <c r="AD468" s="38"/>
      <c r="AE468" s="38"/>
      <c r="AT468" s="17" t="s">
        <v>161</v>
      </c>
      <c r="AU468" s="17" t="s">
        <v>85</v>
      </c>
    </row>
    <row r="469" s="12" customFormat="1" ht="22.8" customHeight="1">
      <c r="A469" s="12"/>
      <c r="B469" s="212"/>
      <c r="C469" s="213"/>
      <c r="D469" s="214" t="s">
        <v>76</v>
      </c>
      <c r="E469" s="226" t="s">
        <v>684</v>
      </c>
      <c r="F469" s="226" t="s">
        <v>685</v>
      </c>
      <c r="G469" s="213"/>
      <c r="H469" s="213"/>
      <c r="I469" s="216"/>
      <c r="J469" s="227">
        <f>BK469</f>
        <v>0</v>
      </c>
      <c r="K469" s="213"/>
      <c r="L469" s="218"/>
      <c r="M469" s="219"/>
      <c r="N469" s="220"/>
      <c r="O469" s="220"/>
      <c r="P469" s="221">
        <f>SUM(P470:P476)</f>
        <v>0</v>
      </c>
      <c r="Q469" s="220"/>
      <c r="R469" s="221">
        <f>SUM(R470:R476)</f>
        <v>3.2956000000000001E-05</v>
      </c>
      <c r="S469" s="220"/>
      <c r="T469" s="222">
        <f>SUM(T470:T476)</f>
        <v>0</v>
      </c>
      <c r="U469" s="12"/>
      <c r="V469" s="12"/>
      <c r="W469" s="12"/>
      <c r="X469" s="12"/>
      <c r="Y469" s="12"/>
      <c r="Z469" s="12"/>
      <c r="AA469" s="12"/>
      <c r="AB469" s="12"/>
      <c r="AC469" s="12"/>
      <c r="AD469" s="12"/>
      <c r="AE469" s="12"/>
      <c r="AR469" s="223" t="s">
        <v>85</v>
      </c>
      <c r="AT469" s="224" t="s">
        <v>76</v>
      </c>
      <c r="AU469" s="224" t="s">
        <v>21</v>
      </c>
      <c r="AY469" s="223" t="s">
        <v>150</v>
      </c>
      <c r="BK469" s="225">
        <f>SUM(BK470:BK476)</f>
        <v>0</v>
      </c>
    </row>
    <row r="470" s="2" customFormat="1" ht="24.15" customHeight="1">
      <c r="A470" s="38"/>
      <c r="B470" s="39"/>
      <c r="C470" s="228" t="s">
        <v>581</v>
      </c>
      <c r="D470" s="228" t="s">
        <v>152</v>
      </c>
      <c r="E470" s="229" t="s">
        <v>687</v>
      </c>
      <c r="F470" s="230" t="s">
        <v>688</v>
      </c>
      <c r="G470" s="231" t="s">
        <v>155</v>
      </c>
      <c r="H470" s="232">
        <v>0.154</v>
      </c>
      <c r="I470" s="233"/>
      <c r="J470" s="234">
        <f>ROUND(I470*H470,2)</f>
        <v>0</v>
      </c>
      <c r="K470" s="230" t="s">
        <v>156</v>
      </c>
      <c r="L470" s="44"/>
      <c r="M470" s="235" t="s">
        <v>1</v>
      </c>
      <c r="N470" s="236" t="s">
        <v>42</v>
      </c>
      <c r="O470" s="91"/>
      <c r="P470" s="237">
        <f>O470*H470</f>
        <v>0</v>
      </c>
      <c r="Q470" s="237">
        <v>0.000214</v>
      </c>
      <c r="R470" s="237">
        <f>Q470*H470</f>
        <v>3.2956000000000001E-05</v>
      </c>
      <c r="S470" s="237">
        <v>0</v>
      </c>
      <c r="T470" s="238">
        <f>S470*H470</f>
        <v>0</v>
      </c>
      <c r="U470" s="38"/>
      <c r="V470" s="38"/>
      <c r="W470" s="38"/>
      <c r="X470" s="38"/>
      <c r="Y470" s="38"/>
      <c r="Z470" s="38"/>
      <c r="AA470" s="38"/>
      <c r="AB470" s="38"/>
      <c r="AC470" s="38"/>
      <c r="AD470" s="38"/>
      <c r="AE470" s="38"/>
      <c r="AR470" s="239" t="s">
        <v>265</v>
      </c>
      <c r="AT470" s="239" t="s">
        <v>152</v>
      </c>
      <c r="AU470" s="239" t="s">
        <v>85</v>
      </c>
      <c r="AY470" s="17" t="s">
        <v>150</v>
      </c>
      <c r="BE470" s="240">
        <f>IF(N470="základní",J470,0)</f>
        <v>0</v>
      </c>
      <c r="BF470" s="240">
        <f>IF(N470="snížená",J470,0)</f>
        <v>0</v>
      </c>
      <c r="BG470" s="240">
        <f>IF(N470="zákl. přenesená",J470,0)</f>
        <v>0</v>
      </c>
      <c r="BH470" s="240">
        <f>IF(N470="sníž. přenesená",J470,0)</f>
        <v>0</v>
      </c>
      <c r="BI470" s="240">
        <f>IF(N470="nulová",J470,0)</f>
        <v>0</v>
      </c>
      <c r="BJ470" s="17" t="s">
        <v>21</v>
      </c>
      <c r="BK470" s="240">
        <f>ROUND(I470*H470,2)</f>
        <v>0</v>
      </c>
      <c r="BL470" s="17" t="s">
        <v>265</v>
      </c>
      <c r="BM470" s="239" t="s">
        <v>1154</v>
      </c>
    </row>
    <row r="471" s="2" customFormat="1">
      <c r="A471" s="38"/>
      <c r="B471" s="39"/>
      <c r="C471" s="40"/>
      <c r="D471" s="241" t="s">
        <v>159</v>
      </c>
      <c r="E471" s="40"/>
      <c r="F471" s="242" t="s">
        <v>688</v>
      </c>
      <c r="G471" s="40"/>
      <c r="H471" s="40"/>
      <c r="I471" s="243"/>
      <c r="J471" s="40"/>
      <c r="K471" s="40"/>
      <c r="L471" s="44"/>
      <c r="M471" s="244"/>
      <c r="N471" s="245"/>
      <c r="O471" s="91"/>
      <c r="P471" s="91"/>
      <c r="Q471" s="91"/>
      <c r="R471" s="91"/>
      <c r="S471" s="91"/>
      <c r="T471" s="92"/>
      <c r="U471" s="38"/>
      <c r="V471" s="38"/>
      <c r="W471" s="38"/>
      <c r="X471" s="38"/>
      <c r="Y471" s="38"/>
      <c r="Z471" s="38"/>
      <c r="AA471" s="38"/>
      <c r="AB471" s="38"/>
      <c r="AC471" s="38"/>
      <c r="AD471" s="38"/>
      <c r="AE471" s="38"/>
      <c r="AT471" s="17" t="s">
        <v>159</v>
      </c>
      <c r="AU471" s="17" t="s">
        <v>85</v>
      </c>
    </row>
    <row r="472" s="2" customFormat="1">
      <c r="A472" s="38"/>
      <c r="B472" s="39"/>
      <c r="C472" s="40"/>
      <c r="D472" s="241" t="s">
        <v>161</v>
      </c>
      <c r="E472" s="40"/>
      <c r="F472" s="246" t="s">
        <v>690</v>
      </c>
      <c r="G472" s="40"/>
      <c r="H472" s="40"/>
      <c r="I472" s="243"/>
      <c r="J472" s="40"/>
      <c r="K472" s="40"/>
      <c r="L472" s="44"/>
      <c r="M472" s="244"/>
      <c r="N472" s="245"/>
      <c r="O472" s="91"/>
      <c r="P472" s="91"/>
      <c r="Q472" s="91"/>
      <c r="R472" s="91"/>
      <c r="S472" s="91"/>
      <c r="T472" s="92"/>
      <c r="U472" s="38"/>
      <c r="V472" s="38"/>
      <c r="W472" s="38"/>
      <c r="X472" s="38"/>
      <c r="Y472" s="38"/>
      <c r="Z472" s="38"/>
      <c r="AA472" s="38"/>
      <c r="AB472" s="38"/>
      <c r="AC472" s="38"/>
      <c r="AD472" s="38"/>
      <c r="AE472" s="38"/>
      <c r="AT472" s="17" t="s">
        <v>161</v>
      </c>
      <c r="AU472" s="17" t="s">
        <v>85</v>
      </c>
    </row>
    <row r="473" s="2" customFormat="1">
      <c r="A473" s="38"/>
      <c r="B473" s="39"/>
      <c r="C473" s="40"/>
      <c r="D473" s="241" t="s">
        <v>177</v>
      </c>
      <c r="E473" s="40"/>
      <c r="F473" s="246" t="s">
        <v>691</v>
      </c>
      <c r="G473" s="40"/>
      <c r="H473" s="40"/>
      <c r="I473" s="243"/>
      <c r="J473" s="40"/>
      <c r="K473" s="40"/>
      <c r="L473" s="44"/>
      <c r="M473" s="244"/>
      <c r="N473" s="245"/>
      <c r="O473" s="91"/>
      <c r="P473" s="91"/>
      <c r="Q473" s="91"/>
      <c r="R473" s="91"/>
      <c r="S473" s="91"/>
      <c r="T473" s="92"/>
      <c r="U473" s="38"/>
      <c r="V473" s="38"/>
      <c r="W473" s="38"/>
      <c r="X473" s="38"/>
      <c r="Y473" s="38"/>
      <c r="Z473" s="38"/>
      <c r="AA473" s="38"/>
      <c r="AB473" s="38"/>
      <c r="AC473" s="38"/>
      <c r="AD473" s="38"/>
      <c r="AE473" s="38"/>
      <c r="AT473" s="17" t="s">
        <v>177</v>
      </c>
      <c r="AU473" s="17" t="s">
        <v>85</v>
      </c>
    </row>
    <row r="474" s="14" customFormat="1">
      <c r="A474" s="14"/>
      <c r="B474" s="258"/>
      <c r="C474" s="259"/>
      <c r="D474" s="241" t="s">
        <v>169</v>
      </c>
      <c r="E474" s="260" t="s">
        <v>1</v>
      </c>
      <c r="F474" s="261" t="s">
        <v>692</v>
      </c>
      <c r="G474" s="259"/>
      <c r="H474" s="260" t="s">
        <v>1</v>
      </c>
      <c r="I474" s="262"/>
      <c r="J474" s="259"/>
      <c r="K474" s="259"/>
      <c r="L474" s="263"/>
      <c r="M474" s="264"/>
      <c r="N474" s="265"/>
      <c r="O474" s="265"/>
      <c r="P474" s="265"/>
      <c r="Q474" s="265"/>
      <c r="R474" s="265"/>
      <c r="S474" s="265"/>
      <c r="T474" s="266"/>
      <c r="U474" s="14"/>
      <c r="V474" s="14"/>
      <c r="W474" s="14"/>
      <c r="X474" s="14"/>
      <c r="Y474" s="14"/>
      <c r="Z474" s="14"/>
      <c r="AA474" s="14"/>
      <c r="AB474" s="14"/>
      <c r="AC474" s="14"/>
      <c r="AD474" s="14"/>
      <c r="AE474" s="14"/>
      <c r="AT474" s="267" t="s">
        <v>169</v>
      </c>
      <c r="AU474" s="267" t="s">
        <v>85</v>
      </c>
      <c r="AV474" s="14" t="s">
        <v>21</v>
      </c>
      <c r="AW474" s="14" t="s">
        <v>34</v>
      </c>
      <c r="AX474" s="14" t="s">
        <v>77</v>
      </c>
      <c r="AY474" s="267" t="s">
        <v>150</v>
      </c>
    </row>
    <row r="475" s="13" customFormat="1">
      <c r="A475" s="13"/>
      <c r="B475" s="247"/>
      <c r="C475" s="248"/>
      <c r="D475" s="241" t="s">
        <v>169</v>
      </c>
      <c r="E475" s="249" t="s">
        <v>1</v>
      </c>
      <c r="F475" s="250" t="s">
        <v>693</v>
      </c>
      <c r="G475" s="248"/>
      <c r="H475" s="251">
        <v>0.154</v>
      </c>
      <c r="I475" s="252"/>
      <c r="J475" s="248"/>
      <c r="K475" s="248"/>
      <c r="L475" s="253"/>
      <c r="M475" s="254"/>
      <c r="N475" s="255"/>
      <c r="O475" s="255"/>
      <c r="P475" s="255"/>
      <c r="Q475" s="255"/>
      <c r="R475" s="255"/>
      <c r="S475" s="255"/>
      <c r="T475" s="256"/>
      <c r="U475" s="13"/>
      <c r="V475" s="13"/>
      <c r="W475" s="13"/>
      <c r="X475" s="13"/>
      <c r="Y475" s="13"/>
      <c r="Z475" s="13"/>
      <c r="AA475" s="13"/>
      <c r="AB475" s="13"/>
      <c r="AC475" s="13"/>
      <c r="AD475" s="13"/>
      <c r="AE475" s="13"/>
      <c r="AT475" s="257" t="s">
        <v>169</v>
      </c>
      <c r="AU475" s="257" t="s">
        <v>85</v>
      </c>
      <c r="AV475" s="13" t="s">
        <v>85</v>
      </c>
      <c r="AW475" s="13" t="s">
        <v>34</v>
      </c>
      <c r="AX475" s="13" t="s">
        <v>77</v>
      </c>
      <c r="AY475" s="257" t="s">
        <v>150</v>
      </c>
    </row>
    <row r="476" s="15" customFormat="1">
      <c r="A476" s="15"/>
      <c r="B476" s="268"/>
      <c r="C476" s="269"/>
      <c r="D476" s="241" t="s">
        <v>169</v>
      </c>
      <c r="E476" s="270" t="s">
        <v>1</v>
      </c>
      <c r="F476" s="271" t="s">
        <v>188</v>
      </c>
      <c r="G476" s="269"/>
      <c r="H476" s="272">
        <v>0.154</v>
      </c>
      <c r="I476" s="273"/>
      <c r="J476" s="269"/>
      <c r="K476" s="269"/>
      <c r="L476" s="274"/>
      <c r="M476" s="290"/>
      <c r="N476" s="291"/>
      <c r="O476" s="291"/>
      <c r="P476" s="291"/>
      <c r="Q476" s="291"/>
      <c r="R476" s="291"/>
      <c r="S476" s="291"/>
      <c r="T476" s="292"/>
      <c r="U476" s="15"/>
      <c r="V476" s="15"/>
      <c r="W476" s="15"/>
      <c r="X476" s="15"/>
      <c r="Y476" s="15"/>
      <c r="Z476" s="15"/>
      <c r="AA476" s="15"/>
      <c r="AB476" s="15"/>
      <c r="AC476" s="15"/>
      <c r="AD476" s="15"/>
      <c r="AE476" s="15"/>
      <c r="AT476" s="278" t="s">
        <v>169</v>
      </c>
      <c r="AU476" s="278" t="s">
        <v>85</v>
      </c>
      <c r="AV476" s="15" t="s">
        <v>157</v>
      </c>
      <c r="AW476" s="15" t="s">
        <v>34</v>
      </c>
      <c r="AX476" s="15" t="s">
        <v>21</v>
      </c>
      <c r="AY476" s="278" t="s">
        <v>150</v>
      </c>
    </row>
    <row r="477" s="2" customFormat="1" ht="6.96" customHeight="1">
      <c r="A477" s="38"/>
      <c r="B477" s="66"/>
      <c r="C477" s="67"/>
      <c r="D477" s="67"/>
      <c r="E477" s="67"/>
      <c r="F477" s="67"/>
      <c r="G477" s="67"/>
      <c r="H477" s="67"/>
      <c r="I477" s="67"/>
      <c r="J477" s="67"/>
      <c r="K477" s="67"/>
      <c r="L477" s="44"/>
      <c r="M477" s="38"/>
      <c r="O477" s="38"/>
      <c r="P477" s="38"/>
      <c r="Q477" s="38"/>
      <c r="R477" s="38"/>
      <c r="S477" s="38"/>
      <c r="T477" s="38"/>
      <c r="U477" s="38"/>
      <c r="V477" s="38"/>
      <c r="W477" s="38"/>
      <c r="X477" s="38"/>
      <c r="Y477" s="38"/>
      <c r="Z477" s="38"/>
      <c r="AA477" s="38"/>
      <c r="AB477" s="38"/>
      <c r="AC477" s="38"/>
      <c r="AD477" s="38"/>
      <c r="AE477" s="38"/>
    </row>
  </sheetData>
  <sheetProtection sheet="1" autoFilter="0" formatColumns="0" formatRows="0" objects="1" scenarios="1" spinCount="100000" saltValue="JC2S+DIRI72xblS5Z9Ibx2uVVSlVJyw7UiBN0SjFb2rBBDUib8GHl7v8OAGXmH6z1v21S1xeoXmT3gG98LQ9aA==" hashValue="+IoAnFmze+x5FosaNwJ0I23Qn4xudrdWnoOHt3GysJAR+U+bFw5giUk/bIyN8nn0i18qQnSYcUJyzMSNcDUQ4Q==" algorithmName="SHA-512" password="CC35"/>
  <autoFilter ref="C135:K476"/>
  <mergeCells count="15">
    <mergeCell ref="E7:H7"/>
    <mergeCell ref="E11:H11"/>
    <mergeCell ref="E9:H9"/>
    <mergeCell ref="E13:H13"/>
    <mergeCell ref="E22:H22"/>
    <mergeCell ref="E31:H31"/>
    <mergeCell ref="E85:H85"/>
    <mergeCell ref="E89:H89"/>
    <mergeCell ref="E87:H87"/>
    <mergeCell ref="E91:H91"/>
    <mergeCell ref="E122:H122"/>
    <mergeCell ref="E126:H126"/>
    <mergeCell ref="E124:H124"/>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c r="B8" s="20"/>
      <c r="D8" s="151" t="s">
        <v>112</v>
      </c>
      <c r="L8" s="20"/>
    </row>
    <row r="9" s="1" customFormat="1" ht="16.5" customHeight="1">
      <c r="B9" s="20"/>
      <c r="E9" s="152" t="s">
        <v>992</v>
      </c>
      <c r="F9" s="1"/>
      <c r="G9" s="1"/>
      <c r="H9" s="1"/>
      <c r="L9" s="20"/>
    </row>
    <row r="10" s="1" customFormat="1" ht="12" customHeight="1">
      <c r="B10" s="20"/>
      <c r="D10" s="151" t="s">
        <v>114</v>
      </c>
      <c r="L10" s="20"/>
    </row>
    <row r="11" s="2" customFormat="1" ht="16.5" customHeight="1">
      <c r="A11" s="38"/>
      <c r="B11" s="44"/>
      <c r="C11" s="38"/>
      <c r="D11" s="38"/>
      <c r="E11" s="153" t="s">
        <v>993</v>
      </c>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51" t="s">
        <v>116</v>
      </c>
      <c r="E12" s="38"/>
      <c r="F12" s="38"/>
      <c r="G12" s="38"/>
      <c r="H12" s="38"/>
      <c r="I12" s="38"/>
      <c r="J12" s="38"/>
      <c r="K12" s="38"/>
      <c r="L12" s="63"/>
      <c r="S12" s="38"/>
      <c r="T12" s="38"/>
      <c r="U12" s="38"/>
      <c r="V12" s="38"/>
      <c r="W12" s="38"/>
      <c r="X12" s="38"/>
      <c r="Y12" s="38"/>
      <c r="Z12" s="38"/>
      <c r="AA12" s="38"/>
      <c r="AB12" s="38"/>
      <c r="AC12" s="38"/>
      <c r="AD12" s="38"/>
      <c r="AE12" s="38"/>
    </row>
    <row r="13" s="2" customFormat="1" ht="16.5" customHeight="1">
      <c r="A13" s="38"/>
      <c r="B13" s="44"/>
      <c r="C13" s="38"/>
      <c r="D13" s="38"/>
      <c r="E13" s="154" t="s">
        <v>1155</v>
      </c>
      <c r="F13" s="38"/>
      <c r="G13" s="38"/>
      <c r="H13" s="38"/>
      <c r="I13" s="38"/>
      <c r="J13" s="38"/>
      <c r="K13" s="38"/>
      <c r="L13" s="63"/>
      <c r="S13" s="38"/>
      <c r="T13" s="38"/>
      <c r="U13" s="38"/>
      <c r="V13" s="38"/>
      <c r="W13" s="38"/>
      <c r="X13" s="38"/>
      <c r="Y13" s="38"/>
      <c r="Z13" s="38"/>
      <c r="AA13" s="38"/>
      <c r="AB13" s="38"/>
      <c r="AC13" s="38"/>
      <c r="AD13" s="38"/>
      <c r="AE13" s="38"/>
    </row>
    <row r="14" s="2" customForma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51" t="s">
        <v>19</v>
      </c>
      <c r="E15" s="38"/>
      <c r="F15" s="141" t="s">
        <v>1</v>
      </c>
      <c r="G15" s="38"/>
      <c r="H15" s="38"/>
      <c r="I15" s="151" t="s">
        <v>20</v>
      </c>
      <c r="J15" s="141" t="s">
        <v>1</v>
      </c>
      <c r="K15" s="38"/>
      <c r="L15" s="63"/>
      <c r="S15" s="38"/>
      <c r="T15" s="38"/>
      <c r="U15" s="38"/>
      <c r="V15" s="38"/>
      <c r="W15" s="38"/>
      <c r="X15" s="38"/>
      <c r="Y15" s="38"/>
      <c r="Z15" s="38"/>
      <c r="AA15" s="38"/>
      <c r="AB15" s="38"/>
      <c r="AC15" s="38"/>
      <c r="AD15" s="38"/>
      <c r="AE15" s="38"/>
    </row>
    <row r="16" s="2" customFormat="1" ht="12" customHeight="1">
      <c r="A16" s="38"/>
      <c r="B16" s="44"/>
      <c r="C16" s="38"/>
      <c r="D16" s="151" t="s">
        <v>22</v>
      </c>
      <c r="E16" s="38"/>
      <c r="F16" s="141" t="s">
        <v>23</v>
      </c>
      <c r="G16" s="38"/>
      <c r="H16" s="38"/>
      <c r="I16" s="151" t="s">
        <v>24</v>
      </c>
      <c r="J16" s="155" t="str">
        <f>'Rekapitulace zakázky'!AN8</f>
        <v>18. 5. 2020</v>
      </c>
      <c r="K16" s="38"/>
      <c r="L16" s="63"/>
      <c r="S16" s="38"/>
      <c r="T16" s="38"/>
      <c r="U16" s="38"/>
      <c r="V16" s="38"/>
      <c r="W16" s="38"/>
      <c r="X16" s="38"/>
      <c r="Y16" s="38"/>
      <c r="Z16" s="38"/>
      <c r="AA16" s="38"/>
      <c r="AB16" s="38"/>
      <c r="AC16" s="38"/>
      <c r="AD16" s="38"/>
      <c r="AE16" s="38"/>
    </row>
    <row r="17" s="2" customFormat="1" ht="10.8"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51" t="s">
        <v>28</v>
      </c>
      <c r="E18" s="38"/>
      <c r="F18" s="38"/>
      <c r="G18" s="38"/>
      <c r="H18" s="38"/>
      <c r="I18" s="151" t="s">
        <v>29</v>
      </c>
      <c r="J18" s="141" t="str">
        <f>IF('Rekapitulace zakázky'!AN10="","",'Rekapitulace zakázky'!AN10)</f>
        <v/>
      </c>
      <c r="K18" s="38"/>
      <c r="L18" s="63"/>
      <c r="S18" s="38"/>
      <c r="T18" s="38"/>
      <c r="U18" s="38"/>
      <c r="V18" s="38"/>
      <c r="W18" s="38"/>
      <c r="X18" s="38"/>
      <c r="Y18" s="38"/>
      <c r="Z18" s="38"/>
      <c r="AA18" s="38"/>
      <c r="AB18" s="38"/>
      <c r="AC18" s="38"/>
      <c r="AD18" s="38"/>
      <c r="AE18" s="38"/>
    </row>
    <row r="19" s="2" customFormat="1" ht="18" customHeight="1">
      <c r="A19" s="38"/>
      <c r="B19" s="44"/>
      <c r="C19" s="38"/>
      <c r="D19" s="38"/>
      <c r="E19" s="141" t="str">
        <f>IF('Rekapitulace zakázky'!E11="","",'Rekapitulace zakázky'!E11)</f>
        <v xml:space="preserve"> </v>
      </c>
      <c r="F19" s="38"/>
      <c r="G19" s="38"/>
      <c r="H19" s="38"/>
      <c r="I19" s="151" t="s">
        <v>30</v>
      </c>
      <c r="J19" s="141" t="str">
        <f>IF('Rekapitulace zakázky'!AN11="","",'Rekapitulace zakázky'!AN11)</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51" t="s">
        <v>31</v>
      </c>
      <c r="E21" s="38"/>
      <c r="F21" s="38"/>
      <c r="G21" s="38"/>
      <c r="H21" s="38"/>
      <c r="I21" s="151" t="s">
        <v>29</v>
      </c>
      <c r="J21" s="33" t="str">
        <f>'Rekapitulace zakázky'!AN13</f>
        <v>Vyplň údaj</v>
      </c>
      <c r="K21" s="38"/>
      <c r="L21" s="63"/>
      <c r="S21" s="38"/>
      <c r="T21" s="38"/>
      <c r="U21" s="38"/>
      <c r="V21" s="38"/>
      <c r="W21" s="38"/>
      <c r="X21" s="38"/>
      <c r="Y21" s="38"/>
      <c r="Z21" s="38"/>
      <c r="AA21" s="38"/>
      <c r="AB21" s="38"/>
      <c r="AC21" s="38"/>
      <c r="AD21" s="38"/>
      <c r="AE21" s="38"/>
    </row>
    <row r="22" s="2" customFormat="1" ht="18" customHeight="1">
      <c r="A22" s="38"/>
      <c r="B22" s="44"/>
      <c r="C22" s="38"/>
      <c r="D22" s="38"/>
      <c r="E22" s="33" t="str">
        <f>'Rekapitulace zakázky'!E14</f>
        <v>Vyplň údaj</v>
      </c>
      <c r="F22" s="141"/>
      <c r="G22" s="141"/>
      <c r="H22" s="141"/>
      <c r="I22" s="151" t="s">
        <v>30</v>
      </c>
      <c r="J22" s="33" t="str">
        <f>'Rekapitulace zakázky'!AN14</f>
        <v>Vyplň údaj</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51" t="s">
        <v>33</v>
      </c>
      <c r="E24" s="38"/>
      <c r="F24" s="38"/>
      <c r="G24" s="38"/>
      <c r="H24" s="38"/>
      <c r="I24" s="151" t="s">
        <v>29</v>
      </c>
      <c r="J24" s="141" t="str">
        <f>IF('Rekapitulace zakázky'!AN16="","",'Rekapitulace zakázky'!AN16)</f>
        <v/>
      </c>
      <c r="K24" s="38"/>
      <c r="L24" s="63"/>
      <c r="S24" s="38"/>
      <c r="T24" s="38"/>
      <c r="U24" s="38"/>
      <c r="V24" s="38"/>
      <c r="W24" s="38"/>
      <c r="X24" s="38"/>
      <c r="Y24" s="38"/>
      <c r="Z24" s="38"/>
      <c r="AA24" s="38"/>
      <c r="AB24" s="38"/>
      <c r="AC24" s="38"/>
      <c r="AD24" s="38"/>
      <c r="AE24" s="38"/>
    </row>
    <row r="25" s="2" customFormat="1" ht="18" customHeight="1">
      <c r="A25" s="38"/>
      <c r="B25" s="44"/>
      <c r="C25" s="38"/>
      <c r="D25" s="38"/>
      <c r="E25" s="141" t="str">
        <f>IF('Rekapitulace zakázky'!E17="","",'Rekapitulace zakázky'!E17)</f>
        <v xml:space="preserve"> </v>
      </c>
      <c r="F25" s="38"/>
      <c r="G25" s="38"/>
      <c r="H25" s="38"/>
      <c r="I25" s="151" t="s">
        <v>30</v>
      </c>
      <c r="J25" s="141" t="str">
        <f>IF('Rekapitulace zakázky'!AN17="","",'Rekapitulace zakázky'!AN17)</f>
        <v/>
      </c>
      <c r="K25" s="38"/>
      <c r="L25" s="63"/>
      <c r="S25" s="38"/>
      <c r="T25" s="38"/>
      <c r="U25" s="38"/>
      <c r="V25" s="38"/>
      <c r="W25" s="38"/>
      <c r="X25" s="38"/>
      <c r="Y25" s="38"/>
      <c r="Z25" s="38"/>
      <c r="AA25" s="38"/>
      <c r="AB25" s="38"/>
      <c r="AC25" s="38"/>
      <c r="AD25" s="38"/>
      <c r="AE25" s="38"/>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12" customHeight="1">
      <c r="A27" s="38"/>
      <c r="B27" s="44"/>
      <c r="C27" s="38"/>
      <c r="D27" s="151" t="s">
        <v>35</v>
      </c>
      <c r="E27" s="38"/>
      <c r="F27" s="38"/>
      <c r="G27" s="38"/>
      <c r="H27" s="38"/>
      <c r="I27" s="151" t="s">
        <v>29</v>
      </c>
      <c r="J27" s="141" t="str">
        <f>IF('Rekapitulace zakázky'!AN19="","",'Rekapitulace zakázky'!AN19)</f>
        <v/>
      </c>
      <c r="K27" s="38"/>
      <c r="L27" s="63"/>
      <c r="S27" s="38"/>
      <c r="T27" s="38"/>
      <c r="U27" s="38"/>
      <c r="V27" s="38"/>
      <c r="W27" s="38"/>
      <c r="X27" s="38"/>
      <c r="Y27" s="38"/>
      <c r="Z27" s="38"/>
      <c r="AA27" s="38"/>
      <c r="AB27" s="38"/>
      <c r="AC27" s="38"/>
      <c r="AD27" s="38"/>
      <c r="AE27" s="38"/>
    </row>
    <row r="28" s="2" customFormat="1" ht="18" customHeight="1">
      <c r="A28" s="38"/>
      <c r="B28" s="44"/>
      <c r="C28" s="38"/>
      <c r="D28" s="38"/>
      <c r="E28" s="141" t="str">
        <f>IF('Rekapitulace zakázky'!E20="","",'Rekapitulace zakázky'!E20)</f>
        <v xml:space="preserve"> </v>
      </c>
      <c r="F28" s="38"/>
      <c r="G28" s="38"/>
      <c r="H28" s="38"/>
      <c r="I28" s="151" t="s">
        <v>30</v>
      </c>
      <c r="J28" s="141" t="str">
        <f>IF('Rekapitulace zakázky'!AN20="","",'Rekapitulace zakázky'!AN20)</f>
        <v/>
      </c>
      <c r="K28" s="38"/>
      <c r="L28" s="63"/>
      <c r="S28" s="38"/>
      <c r="T28" s="38"/>
      <c r="U28" s="38"/>
      <c r="V28" s="38"/>
      <c r="W28" s="38"/>
      <c r="X28" s="38"/>
      <c r="Y28" s="38"/>
      <c r="Z28" s="38"/>
      <c r="AA28" s="38"/>
      <c r="AB28" s="38"/>
      <c r="AC28" s="38"/>
      <c r="AD28" s="38"/>
      <c r="AE28" s="38"/>
    </row>
    <row r="29" s="2" customFormat="1" ht="6.96" customHeight="1">
      <c r="A29" s="38"/>
      <c r="B29" s="44"/>
      <c r="C29" s="38"/>
      <c r="D29" s="38"/>
      <c r="E29" s="38"/>
      <c r="F29" s="38"/>
      <c r="G29" s="38"/>
      <c r="H29" s="38"/>
      <c r="I29" s="38"/>
      <c r="J29" s="38"/>
      <c r="K29" s="38"/>
      <c r="L29" s="63"/>
      <c r="S29" s="38"/>
      <c r="T29" s="38"/>
      <c r="U29" s="38"/>
      <c r="V29" s="38"/>
      <c r="W29" s="38"/>
      <c r="X29" s="38"/>
      <c r="Y29" s="38"/>
      <c r="Z29" s="38"/>
      <c r="AA29" s="38"/>
      <c r="AB29" s="38"/>
      <c r="AC29" s="38"/>
      <c r="AD29" s="38"/>
      <c r="AE29" s="38"/>
    </row>
    <row r="30" s="2" customFormat="1" ht="12" customHeight="1">
      <c r="A30" s="38"/>
      <c r="B30" s="44"/>
      <c r="C30" s="38"/>
      <c r="D30" s="151" t="s">
        <v>36</v>
      </c>
      <c r="E30" s="38"/>
      <c r="F30" s="38"/>
      <c r="G30" s="38"/>
      <c r="H30" s="38"/>
      <c r="I30" s="38"/>
      <c r="J30" s="38"/>
      <c r="K30" s="38"/>
      <c r="L30" s="63"/>
      <c r="S30" s="38"/>
      <c r="T30" s="38"/>
      <c r="U30" s="38"/>
      <c r="V30" s="38"/>
      <c r="W30" s="38"/>
      <c r="X30" s="38"/>
      <c r="Y30" s="38"/>
      <c r="Z30" s="38"/>
      <c r="AA30" s="38"/>
      <c r="AB30" s="38"/>
      <c r="AC30" s="38"/>
      <c r="AD30" s="38"/>
      <c r="AE30" s="38"/>
    </row>
    <row r="31" s="8" customFormat="1" ht="16.5" customHeight="1">
      <c r="A31" s="156"/>
      <c r="B31" s="157"/>
      <c r="C31" s="156"/>
      <c r="D31" s="156"/>
      <c r="E31" s="158" t="s">
        <v>1</v>
      </c>
      <c r="F31" s="158"/>
      <c r="G31" s="158"/>
      <c r="H31" s="158"/>
      <c r="I31" s="156"/>
      <c r="J31" s="156"/>
      <c r="K31" s="156"/>
      <c r="L31" s="159"/>
      <c r="S31" s="156"/>
      <c r="T31" s="156"/>
      <c r="U31" s="156"/>
      <c r="V31" s="156"/>
      <c r="W31" s="156"/>
      <c r="X31" s="156"/>
      <c r="Y31" s="156"/>
      <c r="Z31" s="156"/>
      <c r="AA31" s="156"/>
      <c r="AB31" s="156"/>
      <c r="AC31" s="156"/>
      <c r="AD31" s="156"/>
      <c r="AE31" s="156"/>
    </row>
    <row r="32" s="2" customFormat="1" ht="6.96" customHeight="1">
      <c r="A32" s="38"/>
      <c r="B32" s="44"/>
      <c r="C32" s="38"/>
      <c r="D32" s="38"/>
      <c r="E32" s="38"/>
      <c r="F32" s="38"/>
      <c r="G32" s="38"/>
      <c r="H32" s="38"/>
      <c r="I32" s="38"/>
      <c r="J32" s="38"/>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25.44" customHeight="1">
      <c r="A34" s="38"/>
      <c r="B34" s="44"/>
      <c r="C34" s="38"/>
      <c r="D34" s="161" t="s">
        <v>37</v>
      </c>
      <c r="E34" s="38"/>
      <c r="F34" s="38"/>
      <c r="G34" s="38"/>
      <c r="H34" s="38"/>
      <c r="I34" s="38"/>
      <c r="J34" s="162">
        <f>ROUND(J127, 2)</f>
        <v>0</v>
      </c>
      <c r="K34" s="38"/>
      <c r="L34" s="63"/>
      <c r="S34" s="38"/>
      <c r="T34" s="38"/>
      <c r="U34" s="38"/>
      <c r="V34" s="38"/>
      <c r="W34" s="38"/>
      <c r="X34" s="38"/>
      <c r="Y34" s="38"/>
      <c r="Z34" s="38"/>
      <c r="AA34" s="38"/>
      <c r="AB34" s="38"/>
      <c r="AC34" s="38"/>
      <c r="AD34" s="38"/>
      <c r="AE34" s="38"/>
    </row>
    <row r="35" s="2" customFormat="1" ht="6.96" customHeight="1">
      <c r="A35" s="38"/>
      <c r="B35" s="44"/>
      <c r="C35" s="38"/>
      <c r="D35" s="160"/>
      <c r="E35" s="160"/>
      <c r="F35" s="160"/>
      <c r="G35" s="160"/>
      <c r="H35" s="160"/>
      <c r="I35" s="160"/>
      <c r="J35" s="160"/>
      <c r="K35" s="160"/>
      <c r="L35" s="63"/>
      <c r="S35" s="38"/>
      <c r="T35" s="38"/>
      <c r="U35" s="38"/>
      <c r="V35" s="38"/>
      <c r="W35" s="38"/>
      <c r="X35" s="38"/>
      <c r="Y35" s="38"/>
      <c r="Z35" s="38"/>
      <c r="AA35" s="38"/>
      <c r="AB35" s="38"/>
      <c r="AC35" s="38"/>
      <c r="AD35" s="38"/>
      <c r="AE35" s="38"/>
    </row>
    <row r="36" s="2" customFormat="1" ht="14.4" customHeight="1">
      <c r="A36" s="38"/>
      <c r="B36" s="44"/>
      <c r="C36" s="38"/>
      <c r="D36" s="38"/>
      <c r="E36" s="38"/>
      <c r="F36" s="163" t="s">
        <v>39</v>
      </c>
      <c r="G36" s="38"/>
      <c r="H36" s="38"/>
      <c r="I36" s="163" t="s">
        <v>38</v>
      </c>
      <c r="J36" s="163" t="s">
        <v>40</v>
      </c>
      <c r="K36" s="38"/>
      <c r="L36" s="63"/>
      <c r="S36" s="38"/>
      <c r="T36" s="38"/>
      <c r="U36" s="38"/>
      <c r="V36" s="38"/>
      <c r="W36" s="38"/>
      <c r="X36" s="38"/>
      <c r="Y36" s="38"/>
      <c r="Z36" s="38"/>
      <c r="AA36" s="38"/>
      <c r="AB36" s="38"/>
      <c r="AC36" s="38"/>
      <c r="AD36" s="38"/>
      <c r="AE36" s="38"/>
    </row>
    <row r="37" s="2" customFormat="1" ht="14.4" customHeight="1">
      <c r="A37" s="38"/>
      <c r="B37" s="44"/>
      <c r="C37" s="38"/>
      <c r="D37" s="153" t="s">
        <v>41</v>
      </c>
      <c r="E37" s="151" t="s">
        <v>42</v>
      </c>
      <c r="F37" s="164">
        <f>ROUND((SUM(BE127:BE231)),  2)</f>
        <v>0</v>
      </c>
      <c r="G37" s="38"/>
      <c r="H37" s="38"/>
      <c r="I37" s="165">
        <v>0.20999999999999999</v>
      </c>
      <c r="J37" s="164">
        <f>ROUND(((SUM(BE127:BE231))*I37),  2)</f>
        <v>0</v>
      </c>
      <c r="K37" s="38"/>
      <c r="L37" s="63"/>
      <c r="S37" s="38"/>
      <c r="T37" s="38"/>
      <c r="U37" s="38"/>
      <c r="V37" s="38"/>
      <c r="W37" s="38"/>
      <c r="X37" s="38"/>
      <c r="Y37" s="38"/>
      <c r="Z37" s="38"/>
      <c r="AA37" s="38"/>
      <c r="AB37" s="38"/>
      <c r="AC37" s="38"/>
      <c r="AD37" s="38"/>
      <c r="AE37" s="38"/>
    </row>
    <row r="38" s="2" customFormat="1" ht="14.4" customHeight="1">
      <c r="A38" s="38"/>
      <c r="B38" s="44"/>
      <c r="C38" s="38"/>
      <c r="D38" s="38"/>
      <c r="E38" s="151" t="s">
        <v>43</v>
      </c>
      <c r="F38" s="164">
        <f>ROUND((SUM(BF127:BF231)),  2)</f>
        <v>0</v>
      </c>
      <c r="G38" s="38"/>
      <c r="H38" s="38"/>
      <c r="I38" s="165">
        <v>0.14999999999999999</v>
      </c>
      <c r="J38" s="164">
        <f>ROUND(((SUM(BF127:BF231))*I38),  2)</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44</v>
      </c>
      <c r="F39" s="164">
        <f>ROUND((SUM(BG127:BG231)),  2)</f>
        <v>0</v>
      </c>
      <c r="G39" s="38"/>
      <c r="H39" s="38"/>
      <c r="I39" s="165">
        <v>0.20999999999999999</v>
      </c>
      <c r="J39" s="164">
        <f>0</f>
        <v>0</v>
      </c>
      <c r="K39" s="38"/>
      <c r="L39" s="63"/>
      <c r="S39" s="38"/>
      <c r="T39" s="38"/>
      <c r="U39" s="38"/>
      <c r="V39" s="38"/>
      <c r="W39" s="38"/>
      <c r="X39" s="38"/>
      <c r="Y39" s="38"/>
      <c r="Z39" s="38"/>
      <c r="AA39" s="38"/>
      <c r="AB39" s="38"/>
      <c r="AC39" s="38"/>
      <c r="AD39" s="38"/>
      <c r="AE39" s="38"/>
    </row>
    <row r="40" hidden="1" s="2" customFormat="1" ht="14.4" customHeight="1">
      <c r="A40" s="38"/>
      <c r="B40" s="44"/>
      <c r="C40" s="38"/>
      <c r="D40" s="38"/>
      <c r="E40" s="151" t="s">
        <v>45</v>
      </c>
      <c r="F40" s="164">
        <f>ROUND((SUM(BH127:BH231)),  2)</f>
        <v>0</v>
      </c>
      <c r="G40" s="38"/>
      <c r="H40" s="38"/>
      <c r="I40" s="165">
        <v>0.14999999999999999</v>
      </c>
      <c r="J40" s="164">
        <f>0</f>
        <v>0</v>
      </c>
      <c r="K40" s="38"/>
      <c r="L40" s="63"/>
      <c r="S40" s="38"/>
      <c r="T40" s="38"/>
      <c r="U40" s="38"/>
      <c r="V40" s="38"/>
      <c r="W40" s="38"/>
      <c r="X40" s="38"/>
      <c r="Y40" s="38"/>
      <c r="Z40" s="38"/>
      <c r="AA40" s="38"/>
      <c r="AB40" s="38"/>
      <c r="AC40" s="38"/>
      <c r="AD40" s="38"/>
      <c r="AE40" s="38"/>
    </row>
    <row r="41" hidden="1" s="2" customFormat="1" ht="14.4" customHeight="1">
      <c r="A41" s="38"/>
      <c r="B41" s="44"/>
      <c r="C41" s="38"/>
      <c r="D41" s="38"/>
      <c r="E41" s="151" t="s">
        <v>46</v>
      </c>
      <c r="F41" s="164">
        <f>ROUND((SUM(BI127:BI231)),  2)</f>
        <v>0</v>
      </c>
      <c r="G41" s="38"/>
      <c r="H41" s="38"/>
      <c r="I41" s="165">
        <v>0</v>
      </c>
      <c r="J41" s="164">
        <f>0</f>
        <v>0</v>
      </c>
      <c r="K41" s="38"/>
      <c r="L41" s="63"/>
      <c r="S41" s="38"/>
      <c r="T41" s="38"/>
      <c r="U41" s="38"/>
      <c r="V41" s="38"/>
      <c r="W41" s="38"/>
      <c r="X41" s="38"/>
      <c r="Y41" s="38"/>
      <c r="Z41" s="38"/>
      <c r="AA41" s="38"/>
      <c r="AB41" s="38"/>
      <c r="AC41" s="38"/>
      <c r="AD41" s="38"/>
      <c r="AE41" s="38"/>
    </row>
    <row r="42" s="2" customFormat="1" ht="6.96"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2" customFormat="1" ht="25.44" customHeight="1">
      <c r="A43" s="38"/>
      <c r="B43" s="44"/>
      <c r="C43" s="166"/>
      <c r="D43" s="167" t="s">
        <v>47</v>
      </c>
      <c r="E43" s="168"/>
      <c r="F43" s="168"/>
      <c r="G43" s="169" t="s">
        <v>48</v>
      </c>
      <c r="H43" s="170" t="s">
        <v>49</v>
      </c>
      <c r="I43" s="168"/>
      <c r="J43" s="171">
        <f>SUM(J34:J41)</f>
        <v>0</v>
      </c>
      <c r="K43" s="172"/>
      <c r="L43" s="63"/>
      <c r="S43" s="38"/>
      <c r="T43" s="38"/>
      <c r="U43" s="38"/>
      <c r="V43" s="38"/>
      <c r="W43" s="38"/>
      <c r="X43" s="38"/>
      <c r="Y43" s="38"/>
      <c r="Z43" s="38"/>
      <c r="AA43" s="38"/>
      <c r="AB43" s="38"/>
      <c r="AC43" s="38"/>
      <c r="AD43" s="38"/>
      <c r="AE43" s="38"/>
    </row>
    <row r="44" s="2" customFormat="1" ht="14.4" customHeight="1">
      <c r="A44" s="38"/>
      <c r="B44" s="44"/>
      <c r="C44" s="38"/>
      <c r="D44" s="38"/>
      <c r="E44" s="38"/>
      <c r="F44" s="38"/>
      <c r="G44" s="38"/>
      <c r="H44" s="38"/>
      <c r="I44" s="38"/>
      <c r="J44" s="38"/>
      <c r="K44" s="38"/>
      <c r="L44" s="63"/>
      <c r="S44" s="38"/>
      <c r="T44" s="38"/>
      <c r="U44" s="38"/>
      <c r="V44" s="38"/>
      <c r="W44" s="38"/>
      <c r="X44" s="38"/>
      <c r="Y44" s="38"/>
      <c r="Z44" s="38"/>
      <c r="AA44" s="38"/>
      <c r="AB44" s="38"/>
      <c r="AC44" s="38"/>
      <c r="AD44" s="38"/>
      <c r="AE44" s="38"/>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1" customFormat="1" ht="16.5" customHeight="1">
      <c r="B87" s="21"/>
      <c r="C87" s="22"/>
      <c r="D87" s="22"/>
      <c r="E87" s="184" t="s">
        <v>992</v>
      </c>
      <c r="F87" s="22"/>
      <c r="G87" s="22"/>
      <c r="H87" s="22"/>
      <c r="I87" s="22"/>
      <c r="J87" s="22"/>
      <c r="K87" s="22"/>
      <c r="L87" s="20"/>
    </row>
    <row r="88" s="1" customFormat="1" ht="12" customHeight="1">
      <c r="B88" s="21"/>
      <c r="C88" s="32" t="s">
        <v>114</v>
      </c>
      <c r="D88" s="22"/>
      <c r="E88" s="22"/>
      <c r="F88" s="22"/>
      <c r="G88" s="22"/>
      <c r="H88" s="22"/>
      <c r="I88" s="22"/>
      <c r="J88" s="22"/>
      <c r="K88" s="22"/>
      <c r="L88" s="20"/>
    </row>
    <row r="89" s="2" customFormat="1" ht="16.5" customHeight="1">
      <c r="A89" s="38"/>
      <c r="B89" s="39"/>
      <c r="C89" s="40"/>
      <c r="D89" s="40"/>
      <c r="E89" s="185" t="s">
        <v>993</v>
      </c>
      <c r="F89" s="40"/>
      <c r="G89" s="40"/>
      <c r="H89" s="40"/>
      <c r="I89" s="40"/>
      <c r="J89" s="40"/>
      <c r="K89" s="40"/>
      <c r="L89" s="63"/>
      <c r="S89" s="38"/>
      <c r="T89" s="38"/>
      <c r="U89" s="38"/>
      <c r="V89" s="38"/>
      <c r="W89" s="38"/>
      <c r="X89" s="38"/>
      <c r="Y89" s="38"/>
      <c r="Z89" s="38"/>
      <c r="AA89" s="38"/>
      <c r="AB89" s="38"/>
      <c r="AC89" s="38"/>
      <c r="AD89" s="38"/>
      <c r="AE89" s="38"/>
    </row>
    <row r="90" s="2" customFormat="1" ht="12" customHeight="1">
      <c r="A90" s="38"/>
      <c r="B90" s="39"/>
      <c r="C90" s="32" t="s">
        <v>116</v>
      </c>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6.5" customHeight="1">
      <c r="A91" s="38"/>
      <c r="B91" s="39"/>
      <c r="C91" s="40"/>
      <c r="D91" s="40"/>
      <c r="E91" s="76" t="str">
        <f>E13</f>
        <v>002 - km 3,418 - svršek ČD Cargo</v>
      </c>
      <c r="F91" s="40"/>
      <c r="G91" s="40"/>
      <c r="H91" s="40"/>
      <c r="I91" s="40"/>
      <c r="J91" s="40"/>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2" customHeight="1">
      <c r="A93" s="38"/>
      <c r="B93" s="39"/>
      <c r="C93" s="32" t="s">
        <v>22</v>
      </c>
      <c r="D93" s="40"/>
      <c r="E93" s="40"/>
      <c r="F93" s="27" t="str">
        <f>F16</f>
        <v xml:space="preserve"> </v>
      </c>
      <c r="G93" s="40"/>
      <c r="H93" s="40"/>
      <c r="I93" s="32" t="s">
        <v>24</v>
      </c>
      <c r="J93" s="79" t="str">
        <f>IF(J16="","",J16)</f>
        <v>18. 5. 2020</v>
      </c>
      <c r="K93" s="40"/>
      <c r="L93" s="63"/>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40"/>
      <c r="J94" s="40"/>
      <c r="K94" s="40"/>
      <c r="L94" s="63"/>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E19</f>
        <v xml:space="preserve"> </v>
      </c>
      <c r="G95" s="40"/>
      <c r="H95" s="40"/>
      <c r="I95" s="32" t="s">
        <v>33</v>
      </c>
      <c r="J95" s="36" t="str">
        <f>E25</f>
        <v xml:space="preserve"> </v>
      </c>
      <c r="K95" s="40"/>
      <c r="L95" s="63"/>
      <c r="S95" s="38"/>
      <c r="T95" s="38"/>
      <c r="U95" s="38"/>
      <c r="V95" s="38"/>
      <c r="W95" s="38"/>
      <c r="X95" s="38"/>
      <c r="Y95" s="38"/>
      <c r="Z95" s="38"/>
      <c r="AA95" s="38"/>
      <c r="AB95" s="38"/>
      <c r="AC95" s="38"/>
      <c r="AD95" s="38"/>
      <c r="AE95" s="38"/>
    </row>
    <row r="96" s="2" customFormat="1" ht="15.15" customHeight="1">
      <c r="A96" s="38"/>
      <c r="B96" s="39"/>
      <c r="C96" s="32" t="s">
        <v>31</v>
      </c>
      <c r="D96" s="40"/>
      <c r="E96" s="40"/>
      <c r="F96" s="27" t="str">
        <f>IF(E22="","",E22)</f>
        <v>Vyplň údaj</v>
      </c>
      <c r="G96" s="40"/>
      <c r="H96" s="40"/>
      <c r="I96" s="32" t="s">
        <v>35</v>
      </c>
      <c r="J96" s="36" t="str">
        <f>E28</f>
        <v xml:space="preserve"> </v>
      </c>
      <c r="K96" s="40"/>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9.28" customHeight="1">
      <c r="A98" s="38"/>
      <c r="B98" s="39"/>
      <c r="C98" s="186" t="s">
        <v>119</v>
      </c>
      <c r="D98" s="187"/>
      <c r="E98" s="187"/>
      <c r="F98" s="187"/>
      <c r="G98" s="187"/>
      <c r="H98" s="187"/>
      <c r="I98" s="187"/>
      <c r="J98" s="188" t="s">
        <v>120</v>
      </c>
      <c r="K98" s="187"/>
      <c r="L98" s="63"/>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22.8" customHeight="1">
      <c r="A100" s="38"/>
      <c r="B100" s="39"/>
      <c r="C100" s="189" t="s">
        <v>121</v>
      </c>
      <c r="D100" s="40"/>
      <c r="E100" s="40"/>
      <c r="F100" s="40"/>
      <c r="G100" s="40"/>
      <c r="H100" s="40"/>
      <c r="I100" s="40"/>
      <c r="J100" s="110">
        <f>J127</f>
        <v>0</v>
      </c>
      <c r="K100" s="40"/>
      <c r="L100" s="63"/>
      <c r="S100" s="38"/>
      <c r="T100" s="38"/>
      <c r="U100" s="38"/>
      <c r="V100" s="38"/>
      <c r="W100" s="38"/>
      <c r="X100" s="38"/>
      <c r="Y100" s="38"/>
      <c r="Z100" s="38"/>
      <c r="AA100" s="38"/>
      <c r="AB100" s="38"/>
      <c r="AC100" s="38"/>
      <c r="AD100" s="38"/>
      <c r="AE100" s="38"/>
      <c r="AU100" s="17" t="s">
        <v>122</v>
      </c>
    </row>
    <row r="101" s="9" customFormat="1" ht="24.96" customHeight="1">
      <c r="A101" s="9"/>
      <c r="B101" s="190"/>
      <c r="C101" s="191"/>
      <c r="D101" s="192" t="s">
        <v>123</v>
      </c>
      <c r="E101" s="193"/>
      <c r="F101" s="193"/>
      <c r="G101" s="193"/>
      <c r="H101" s="193"/>
      <c r="I101" s="193"/>
      <c r="J101" s="194">
        <f>J128</f>
        <v>0</v>
      </c>
      <c r="K101" s="191"/>
      <c r="L101" s="195"/>
      <c r="S101" s="9"/>
      <c r="T101" s="9"/>
      <c r="U101" s="9"/>
      <c r="V101" s="9"/>
      <c r="W101" s="9"/>
      <c r="X101" s="9"/>
      <c r="Y101" s="9"/>
      <c r="Z101" s="9"/>
      <c r="AA101" s="9"/>
      <c r="AB101" s="9"/>
      <c r="AC101" s="9"/>
      <c r="AD101" s="9"/>
      <c r="AE101" s="9"/>
    </row>
    <row r="102" s="10" customFormat="1" ht="19.92" customHeight="1">
      <c r="A102" s="10"/>
      <c r="B102" s="196"/>
      <c r="C102" s="132"/>
      <c r="D102" s="197" t="s">
        <v>695</v>
      </c>
      <c r="E102" s="198"/>
      <c r="F102" s="198"/>
      <c r="G102" s="198"/>
      <c r="H102" s="198"/>
      <c r="I102" s="198"/>
      <c r="J102" s="199">
        <f>J129</f>
        <v>0</v>
      </c>
      <c r="K102" s="132"/>
      <c r="L102" s="200"/>
      <c r="S102" s="10"/>
      <c r="T102" s="10"/>
      <c r="U102" s="10"/>
      <c r="V102" s="10"/>
      <c r="W102" s="10"/>
      <c r="X102" s="10"/>
      <c r="Y102" s="10"/>
      <c r="Z102" s="10"/>
      <c r="AA102" s="10"/>
      <c r="AB102" s="10"/>
      <c r="AC102" s="10"/>
      <c r="AD102" s="10"/>
      <c r="AE102" s="10"/>
    </row>
    <row r="103" s="9" customFormat="1" ht="24.96" customHeight="1">
      <c r="A103" s="9"/>
      <c r="B103" s="190"/>
      <c r="C103" s="191"/>
      <c r="D103" s="192" t="s">
        <v>696</v>
      </c>
      <c r="E103" s="193"/>
      <c r="F103" s="193"/>
      <c r="G103" s="193"/>
      <c r="H103" s="193"/>
      <c r="I103" s="193"/>
      <c r="J103" s="194">
        <f>J215</f>
        <v>0</v>
      </c>
      <c r="K103" s="191"/>
      <c r="L103" s="195"/>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135</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4" t="str">
        <f>E7</f>
        <v>Oprava mostů v žst. Most n. n.</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112</v>
      </c>
      <c r="D114" s="22"/>
      <c r="E114" s="22"/>
      <c r="F114" s="22"/>
      <c r="G114" s="22"/>
      <c r="H114" s="22"/>
      <c r="I114" s="22"/>
      <c r="J114" s="22"/>
      <c r="K114" s="22"/>
      <c r="L114" s="20"/>
    </row>
    <row r="115" s="1" customFormat="1" ht="16.5" customHeight="1">
      <c r="B115" s="21"/>
      <c r="C115" s="22"/>
      <c r="D115" s="22"/>
      <c r="E115" s="184" t="s">
        <v>992</v>
      </c>
      <c r="F115" s="22"/>
      <c r="G115" s="22"/>
      <c r="H115" s="22"/>
      <c r="I115" s="22"/>
      <c r="J115" s="22"/>
      <c r="K115" s="22"/>
      <c r="L115" s="20"/>
    </row>
    <row r="116" s="1" customFormat="1" ht="12" customHeight="1">
      <c r="B116" s="21"/>
      <c r="C116" s="32" t="s">
        <v>114</v>
      </c>
      <c r="D116" s="22"/>
      <c r="E116" s="22"/>
      <c r="F116" s="22"/>
      <c r="G116" s="22"/>
      <c r="H116" s="22"/>
      <c r="I116" s="22"/>
      <c r="J116" s="22"/>
      <c r="K116" s="22"/>
      <c r="L116" s="20"/>
    </row>
    <row r="117" s="2" customFormat="1" ht="16.5" customHeight="1">
      <c r="A117" s="38"/>
      <c r="B117" s="39"/>
      <c r="C117" s="40"/>
      <c r="D117" s="40"/>
      <c r="E117" s="185" t="s">
        <v>993</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116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E13</f>
        <v>002 - km 3,418 - svršek ČD Cargo</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22</v>
      </c>
      <c r="D121" s="40"/>
      <c r="E121" s="40"/>
      <c r="F121" s="27" t="str">
        <f>F16</f>
        <v xml:space="preserve"> </v>
      </c>
      <c r="G121" s="40"/>
      <c r="H121" s="40"/>
      <c r="I121" s="32" t="s">
        <v>24</v>
      </c>
      <c r="J121" s="79" t="str">
        <f>IF(J16="","",J16)</f>
        <v>18. 5. 2020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E19</f>
        <v xml:space="preserve"> </v>
      </c>
      <c r="G123" s="40"/>
      <c r="H123" s="40"/>
      <c r="I123" s="32" t="s">
        <v>33</v>
      </c>
      <c r="J123" s="36" t="str">
        <f>E25</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31</v>
      </c>
      <c r="D124" s="40"/>
      <c r="E124" s="40"/>
      <c r="F124" s="27" t="str">
        <f>IF(E22="","",E22)</f>
        <v>Vyplň údaj</v>
      </c>
      <c r="G124" s="40"/>
      <c r="H124" s="40"/>
      <c r="I124" s="32" t="s">
        <v>35</v>
      </c>
      <c r="J124" s="36" t="str">
        <f>E28</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201"/>
      <c r="B126" s="202"/>
      <c r="C126" s="203" t="s">
        <v>136</v>
      </c>
      <c r="D126" s="204" t="s">
        <v>62</v>
      </c>
      <c r="E126" s="204" t="s">
        <v>58</v>
      </c>
      <c r="F126" s="204" t="s">
        <v>59</v>
      </c>
      <c r="G126" s="204" t="s">
        <v>137</v>
      </c>
      <c r="H126" s="204" t="s">
        <v>138</v>
      </c>
      <c r="I126" s="204" t="s">
        <v>139</v>
      </c>
      <c r="J126" s="204" t="s">
        <v>120</v>
      </c>
      <c r="K126" s="205" t="s">
        <v>140</v>
      </c>
      <c r="L126" s="206"/>
      <c r="M126" s="100" t="s">
        <v>1</v>
      </c>
      <c r="N126" s="101" t="s">
        <v>41</v>
      </c>
      <c r="O126" s="101" t="s">
        <v>141</v>
      </c>
      <c r="P126" s="101" t="s">
        <v>142</v>
      </c>
      <c r="Q126" s="101" t="s">
        <v>143</v>
      </c>
      <c r="R126" s="101" t="s">
        <v>144</v>
      </c>
      <c r="S126" s="101" t="s">
        <v>145</v>
      </c>
      <c r="T126" s="102" t="s">
        <v>146</v>
      </c>
      <c r="U126" s="201"/>
      <c r="V126" s="201"/>
      <c r="W126" s="201"/>
      <c r="X126" s="201"/>
      <c r="Y126" s="201"/>
      <c r="Z126" s="201"/>
      <c r="AA126" s="201"/>
      <c r="AB126" s="201"/>
      <c r="AC126" s="201"/>
      <c r="AD126" s="201"/>
      <c r="AE126" s="201"/>
    </row>
    <row r="127" s="2" customFormat="1" ht="22.8" customHeight="1">
      <c r="A127" s="38"/>
      <c r="B127" s="39"/>
      <c r="C127" s="107" t="s">
        <v>147</v>
      </c>
      <c r="D127" s="40"/>
      <c r="E127" s="40"/>
      <c r="F127" s="40"/>
      <c r="G127" s="40"/>
      <c r="H127" s="40"/>
      <c r="I127" s="40"/>
      <c r="J127" s="207">
        <f>BK127</f>
        <v>0</v>
      </c>
      <c r="K127" s="40"/>
      <c r="L127" s="44"/>
      <c r="M127" s="103"/>
      <c r="N127" s="208"/>
      <c r="O127" s="104"/>
      <c r="P127" s="209">
        <f>P128+P215</f>
        <v>0</v>
      </c>
      <c r="Q127" s="104"/>
      <c r="R127" s="209">
        <f>R128+R215</f>
        <v>94.911000000000001</v>
      </c>
      <c r="S127" s="104"/>
      <c r="T127" s="210">
        <f>T128+T215</f>
        <v>0</v>
      </c>
      <c r="U127" s="38"/>
      <c r="V127" s="38"/>
      <c r="W127" s="38"/>
      <c r="X127" s="38"/>
      <c r="Y127" s="38"/>
      <c r="Z127" s="38"/>
      <c r="AA127" s="38"/>
      <c r="AB127" s="38"/>
      <c r="AC127" s="38"/>
      <c r="AD127" s="38"/>
      <c r="AE127" s="38"/>
      <c r="AT127" s="17" t="s">
        <v>76</v>
      </c>
      <c r="AU127" s="17" t="s">
        <v>122</v>
      </c>
      <c r="BK127" s="211">
        <f>BK128+BK215</f>
        <v>0</v>
      </c>
    </row>
    <row r="128" s="12" customFormat="1" ht="25.92" customHeight="1">
      <c r="A128" s="12"/>
      <c r="B128" s="212"/>
      <c r="C128" s="213"/>
      <c r="D128" s="214" t="s">
        <v>76</v>
      </c>
      <c r="E128" s="215" t="s">
        <v>148</v>
      </c>
      <c r="F128" s="215" t="s">
        <v>149</v>
      </c>
      <c r="G128" s="213"/>
      <c r="H128" s="213"/>
      <c r="I128" s="216"/>
      <c r="J128" s="217">
        <f>BK128</f>
        <v>0</v>
      </c>
      <c r="K128" s="213"/>
      <c r="L128" s="218"/>
      <c r="M128" s="219"/>
      <c r="N128" s="220"/>
      <c r="O128" s="220"/>
      <c r="P128" s="221">
        <f>P129</f>
        <v>0</v>
      </c>
      <c r="Q128" s="220"/>
      <c r="R128" s="221">
        <f>R129</f>
        <v>94.911000000000001</v>
      </c>
      <c r="S128" s="220"/>
      <c r="T128" s="222">
        <f>T129</f>
        <v>0</v>
      </c>
      <c r="U128" s="12"/>
      <c r="V128" s="12"/>
      <c r="W128" s="12"/>
      <c r="X128" s="12"/>
      <c r="Y128" s="12"/>
      <c r="Z128" s="12"/>
      <c r="AA128" s="12"/>
      <c r="AB128" s="12"/>
      <c r="AC128" s="12"/>
      <c r="AD128" s="12"/>
      <c r="AE128" s="12"/>
      <c r="AR128" s="223" t="s">
        <v>21</v>
      </c>
      <c r="AT128" s="224" t="s">
        <v>76</v>
      </c>
      <c r="AU128" s="224" t="s">
        <v>77</v>
      </c>
      <c r="AY128" s="223" t="s">
        <v>150</v>
      </c>
      <c r="BK128" s="225">
        <f>BK129</f>
        <v>0</v>
      </c>
    </row>
    <row r="129" s="12" customFormat="1" ht="22.8" customHeight="1">
      <c r="A129" s="12"/>
      <c r="B129" s="212"/>
      <c r="C129" s="213"/>
      <c r="D129" s="214" t="s">
        <v>76</v>
      </c>
      <c r="E129" s="226" t="s">
        <v>189</v>
      </c>
      <c r="F129" s="226" t="s">
        <v>698</v>
      </c>
      <c r="G129" s="213"/>
      <c r="H129" s="213"/>
      <c r="I129" s="216"/>
      <c r="J129" s="227">
        <f>BK129</f>
        <v>0</v>
      </c>
      <c r="K129" s="213"/>
      <c r="L129" s="218"/>
      <c r="M129" s="219"/>
      <c r="N129" s="220"/>
      <c r="O129" s="220"/>
      <c r="P129" s="221">
        <f>SUM(P130:P214)</f>
        <v>0</v>
      </c>
      <c r="Q129" s="220"/>
      <c r="R129" s="221">
        <f>SUM(R130:R214)</f>
        <v>94.911000000000001</v>
      </c>
      <c r="S129" s="220"/>
      <c r="T129" s="222">
        <f>SUM(T130:T214)</f>
        <v>0</v>
      </c>
      <c r="U129" s="12"/>
      <c r="V129" s="12"/>
      <c r="W129" s="12"/>
      <c r="X129" s="12"/>
      <c r="Y129" s="12"/>
      <c r="Z129" s="12"/>
      <c r="AA129" s="12"/>
      <c r="AB129" s="12"/>
      <c r="AC129" s="12"/>
      <c r="AD129" s="12"/>
      <c r="AE129" s="12"/>
      <c r="AR129" s="223" t="s">
        <v>21</v>
      </c>
      <c r="AT129" s="224" t="s">
        <v>76</v>
      </c>
      <c r="AU129" s="224" t="s">
        <v>21</v>
      </c>
      <c r="AY129" s="223" t="s">
        <v>150</v>
      </c>
      <c r="BK129" s="225">
        <f>SUM(BK130:BK214)</f>
        <v>0</v>
      </c>
    </row>
    <row r="130" s="2" customFormat="1" ht="24.15" customHeight="1">
      <c r="A130" s="38"/>
      <c r="B130" s="39"/>
      <c r="C130" s="228" t="s">
        <v>21</v>
      </c>
      <c r="D130" s="228" t="s">
        <v>152</v>
      </c>
      <c r="E130" s="229" t="s">
        <v>699</v>
      </c>
      <c r="F130" s="230" t="s">
        <v>700</v>
      </c>
      <c r="G130" s="231" t="s">
        <v>155</v>
      </c>
      <c r="H130" s="232">
        <v>63</v>
      </c>
      <c r="I130" s="233"/>
      <c r="J130" s="234">
        <f>ROUND(I130*H130,2)</f>
        <v>0</v>
      </c>
      <c r="K130" s="230" t="s">
        <v>701</v>
      </c>
      <c r="L130" s="44"/>
      <c r="M130" s="235" t="s">
        <v>1</v>
      </c>
      <c r="N130" s="236" t="s">
        <v>42</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157</v>
      </c>
      <c r="AT130" s="239" t="s">
        <v>152</v>
      </c>
      <c r="AU130" s="239" t="s">
        <v>85</v>
      </c>
      <c r="AY130" s="17" t="s">
        <v>150</v>
      </c>
      <c r="BE130" s="240">
        <f>IF(N130="základní",J130,0)</f>
        <v>0</v>
      </c>
      <c r="BF130" s="240">
        <f>IF(N130="snížená",J130,0)</f>
        <v>0</v>
      </c>
      <c r="BG130" s="240">
        <f>IF(N130="zákl. přenesená",J130,0)</f>
        <v>0</v>
      </c>
      <c r="BH130" s="240">
        <f>IF(N130="sníž. přenesená",J130,0)</f>
        <v>0</v>
      </c>
      <c r="BI130" s="240">
        <f>IF(N130="nulová",J130,0)</f>
        <v>0</v>
      </c>
      <c r="BJ130" s="17" t="s">
        <v>21</v>
      </c>
      <c r="BK130" s="240">
        <f>ROUND(I130*H130,2)</f>
        <v>0</v>
      </c>
      <c r="BL130" s="17" t="s">
        <v>157</v>
      </c>
      <c r="BM130" s="239" t="s">
        <v>1156</v>
      </c>
    </row>
    <row r="131" s="2" customFormat="1">
      <c r="A131" s="38"/>
      <c r="B131" s="39"/>
      <c r="C131" s="40"/>
      <c r="D131" s="241" t="s">
        <v>159</v>
      </c>
      <c r="E131" s="40"/>
      <c r="F131" s="242" t="s">
        <v>703</v>
      </c>
      <c r="G131" s="40"/>
      <c r="H131" s="40"/>
      <c r="I131" s="243"/>
      <c r="J131" s="40"/>
      <c r="K131" s="40"/>
      <c r="L131" s="44"/>
      <c r="M131" s="244"/>
      <c r="N131" s="245"/>
      <c r="O131" s="91"/>
      <c r="P131" s="91"/>
      <c r="Q131" s="91"/>
      <c r="R131" s="91"/>
      <c r="S131" s="91"/>
      <c r="T131" s="92"/>
      <c r="U131" s="38"/>
      <c r="V131" s="38"/>
      <c r="W131" s="38"/>
      <c r="X131" s="38"/>
      <c r="Y131" s="38"/>
      <c r="Z131" s="38"/>
      <c r="AA131" s="38"/>
      <c r="AB131" s="38"/>
      <c r="AC131" s="38"/>
      <c r="AD131" s="38"/>
      <c r="AE131" s="38"/>
      <c r="AT131" s="17" t="s">
        <v>159</v>
      </c>
      <c r="AU131" s="17" t="s">
        <v>85</v>
      </c>
    </row>
    <row r="132" s="2" customFormat="1">
      <c r="A132" s="38"/>
      <c r="B132" s="39"/>
      <c r="C132" s="40"/>
      <c r="D132" s="241" t="s">
        <v>161</v>
      </c>
      <c r="E132" s="40"/>
      <c r="F132" s="246" t="s">
        <v>704</v>
      </c>
      <c r="G132" s="40"/>
      <c r="H132" s="40"/>
      <c r="I132" s="243"/>
      <c r="J132" s="40"/>
      <c r="K132" s="40"/>
      <c r="L132" s="44"/>
      <c r="M132" s="244"/>
      <c r="N132" s="245"/>
      <c r="O132" s="91"/>
      <c r="P132" s="91"/>
      <c r="Q132" s="91"/>
      <c r="R132" s="91"/>
      <c r="S132" s="91"/>
      <c r="T132" s="92"/>
      <c r="U132" s="38"/>
      <c r="V132" s="38"/>
      <c r="W132" s="38"/>
      <c r="X132" s="38"/>
      <c r="Y132" s="38"/>
      <c r="Z132" s="38"/>
      <c r="AA132" s="38"/>
      <c r="AB132" s="38"/>
      <c r="AC132" s="38"/>
      <c r="AD132" s="38"/>
      <c r="AE132" s="38"/>
      <c r="AT132" s="17" t="s">
        <v>161</v>
      </c>
      <c r="AU132" s="17" t="s">
        <v>85</v>
      </c>
    </row>
    <row r="133" s="13" customFormat="1">
      <c r="A133" s="13"/>
      <c r="B133" s="247"/>
      <c r="C133" s="248"/>
      <c r="D133" s="241" t="s">
        <v>169</v>
      </c>
      <c r="E133" s="249" t="s">
        <v>1</v>
      </c>
      <c r="F133" s="250" t="s">
        <v>1157</v>
      </c>
      <c r="G133" s="248"/>
      <c r="H133" s="251">
        <v>63</v>
      </c>
      <c r="I133" s="252"/>
      <c r="J133" s="248"/>
      <c r="K133" s="248"/>
      <c r="L133" s="253"/>
      <c r="M133" s="254"/>
      <c r="N133" s="255"/>
      <c r="O133" s="255"/>
      <c r="P133" s="255"/>
      <c r="Q133" s="255"/>
      <c r="R133" s="255"/>
      <c r="S133" s="255"/>
      <c r="T133" s="256"/>
      <c r="U133" s="13"/>
      <c r="V133" s="13"/>
      <c r="W133" s="13"/>
      <c r="X133" s="13"/>
      <c r="Y133" s="13"/>
      <c r="Z133" s="13"/>
      <c r="AA133" s="13"/>
      <c r="AB133" s="13"/>
      <c r="AC133" s="13"/>
      <c r="AD133" s="13"/>
      <c r="AE133" s="13"/>
      <c r="AT133" s="257" t="s">
        <v>169</v>
      </c>
      <c r="AU133" s="257" t="s">
        <v>85</v>
      </c>
      <c r="AV133" s="13" t="s">
        <v>85</v>
      </c>
      <c r="AW133" s="13" t="s">
        <v>34</v>
      </c>
      <c r="AX133" s="13" t="s">
        <v>21</v>
      </c>
      <c r="AY133" s="257" t="s">
        <v>150</v>
      </c>
    </row>
    <row r="134" s="2" customFormat="1" ht="24.15" customHeight="1">
      <c r="A134" s="38"/>
      <c r="B134" s="39"/>
      <c r="C134" s="228" t="s">
        <v>85</v>
      </c>
      <c r="D134" s="228" t="s">
        <v>152</v>
      </c>
      <c r="E134" s="229" t="s">
        <v>707</v>
      </c>
      <c r="F134" s="230" t="s">
        <v>708</v>
      </c>
      <c r="G134" s="231" t="s">
        <v>165</v>
      </c>
      <c r="H134" s="232">
        <v>6.2999999999999998</v>
      </c>
      <c r="I134" s="233"/>
      <c r="J134" s="234">
        <f>ROUND(I134*H134,2)</f>
        <v>0</v>
      </c>
      <c r="K134" s="230" t="s">
        <v>701</v>
      </c>
      <c r="L134" s="44"/>
      <c r="M134" s="235" t="s">
        <v>1</v>
      </c>
      <c r="N134" s="236" t="s">
        <v>42</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157</v>
      </c>
      <c r="AT134" s="239" t="s">
        <v>152</v>
      </c>
      <c r="AU134" s="239" t="s">
        <v>85</v>
      </c>
      <c r="AY134" s="17" t="s">
        <v>150</v>
      </c>
      <c r="BE134" s="240">
        <f>IF(N134="základní",J134,0)</f>
        <v>0</v>
      </c>
      <c r="BF134" s="240">
        <f>IF(N134="snížená",J134,0)</f>
        <v>0</v>
      </c>
      <c r="BG134" s="240">
        <f>IF(N134="zákl. přenesená",J134,0)</f>
        <v>0</v>
      </c>
      <c r="BH134" s="240">
        <f>IF(N134="sníž. přenesená",J134,0)</f>
        <v>0</v>
      </c>
      <c r="BI134" s="240">
        <f>IF(N134="nulová",J134,0)</f>
        <v>0</v>
      </c>
      <c r="BJ134" s="17" t="s">
        <v>21</v>
      </c>
      <c r="BK134" s="240">
        <f>ROUND(I134*H134,2)</f>
        <v>0</v>
      </c>
      <c r="BL134" s="17" t="s">
        <v>157</v>
      </c>
      <c r="BM134" s="239" t="s">
        <v>1158</v>
      </c>
    </row>
    <row r="135" s="2" customFormat="1">
      <c r="A135" s="38"/>
      <c r="B135" s="39"/>
      <c r="C135" s="40"/>
      <c r="D135" s="241" t="s">
        <v>159</v>
      </c>
      <c r="E135" s="40"/>
      <c r="F135" s="242" t="s">
        <v>710</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159</v>
      </c>
      <c r="AU135" s="17" t="s">
        <v>85</v>
      </c>
    </row>
    <row r="136" s="2" customFormat="1">
      <c r="A136" s="38"/>
      <c r="B136" s="39"/>
      <c r="C136" s="40"/>
      <c r="D136" s="241" t="s">
        <v>161</v>
      </c>
      <c r="E136" s="40"/>
      <c r="F136" s="246" t="s">
        <v>711</v>
      </c>
      <c r="G136" s="40"/>
      <c r="H136" s="40"/>
      <c r="I136" s="243"/>
      <c r="J136" s="40"/>
      <c r="K136" s="40"/>
      <c r="L136" s="44"/>
      <c r="M136" s="244"/>
      <c r="N136" s="245"/>
      <c r="O136" s="91"/>
      <c r="P136" s="91"/>
      <c r="Q136" s="91"/>
      <c r="R136" s="91"/>
      <c r="S136" s="91"/>
      <c r="T136" s="92"/>
      <c r="U136" s="38"/>
      <c r="V136" s="38"/>
      <c r="W136" s="38"/>
      <c r="X136" s="38"/>
      <c r="Y136" s="38"/>
      <c r="Z136" s="38"/>
      <c r="AA136" s="38"/>
      <c r="AB136" s="38"/>
      <c r="AC136" s="38"/>
      <c r="AD136" s="38"/>
      <c r="AE136" s="38"/>
      <c r="AT136" s="17" t="s">
        <v>161</v>
      </c>
      <c r="AU136" s="17" t="s">
        <v>85</v>
      </c>
    </row>
    <row r="137" s="13" customFormat="1">
      <c r="A137" s="13"/>
      <c r="B137" s="247"/>
      <c r="C137" s="248"/>
      <c r="D137" s="241" t="s">
        <v>169</v>
      </c>
      <c r="E137" s="249" t="s">
        <v>1</v>
      </c>
      <c r="F137" s="250" t="s">
        <v>1159</v>
      </c>
      <c r="G137" s="248"/>
      <c r="H137" s="251">
        <v>6.2999999999999998</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169</v>
      </c>
      <c r="AU137" s="257" t="s">
        <v>85</v>
      </c>
      <c r="AV137" s="13" t="s">
        <v>85</v>
      </c>
      <c r="AW137" s="13" t="s">
        <v>34</v>
      </c>
      <c r="AX137" s="13" t="s">
        <v>21</v>
      </c>
      <c r="AY137" s="257" t="s">
        <v>150</v>
      </c>
    </row>
    <row r="138" s="2" customFormat="1" ht="24.15" customHeight="1">
      <c r="A138" s="38"/>
      <c r="B138" s="39"/>
      <c r="C138" s="279" t="s">
        <v>91</v>
      </c>
      <c r="D138" s="279" t="s">
        <v>240</v>
      </c>
      <c r="E138" s="280" t="s">
        <v>713</v>
      </c>
      <c r="F138" s="281" t="s">
        <v>714</v>
      </c>
      <c r="G138" s="282" t="s">
        <v>207</v>
      </c>
      <c r="H138" s="283">
        <v>10.08</v>
      </c>
      <c r="I138" s="284"/>
      <c r="J138" s="285">
        <f>ROUND(I138*H138,2)</f>
        <v>0</v>
      </c>
      <c r="K138" s="281" t="s">
        <v>701</v>
      </c>
      <c r="L138" s="286"/>
      <c r="M138" s="287" t="s">
        <v>1</v>
      </c>
      <c r="N138" s="288" t="s">
        <v>42</v>
      </c>
      <c r="O138" s="91"/>
      <c r="P138" s="237">
        <f>O138*H138</f>
        <v>0</v>
      </c>
      <c r="Q138" s="237">
        <v>1</v>
      </c>
      <c r="R138" s="237">
        <f>Q138*H138</f>
        <v>10.08</v>
      </c>
      <c r="S138" s="237">
        <v>0</v>
      </c>
      <c r="T138" s="238">
        <f>S138*H138</f>
        <v>0</v>
      </c>
      <c r="U138" s="38"/>
      <c r="V138" s="38"/>
      <c r="W138" s="38"/>
      <c r="X138" s="38"/>
      <c r="Y138" s="38"/>
      <c r="Z138" s="38"/>
      <c r="AA138" s="38"/>
      <c r="AB138" s="38"/>
      <c r="AC138" s="38"/>
      <c r="AD138" s="38"/>
      <c r="AE138" s="38"/>
      <c r="AR138" s="239" t="s">
        <v>212</v>
      </c>
      <c r="AT138" s="239" t="s">
        <v>240</v>
      </c>
      <c r="AU138" s="239" t="s">
        <v>85</v>
      </c>
      <c r="AY138" s="17" t="s">
        <v>150</v>
      </c>
      <c r="BE138" s="240">
        <f>IF(N138="základní",J138,0)</f>
        <v>0</v>
      </c>
      <c r="BF138" s="240">
        <f>IF(N138="snížená",J138,0)</f>
        <v>0</v>
      </c>
      <c r="BG138" s="240">
        <f>IF(N138="zákl. přenesená",J138,0)</f>
        <v>0</v>
      </c>
      <c r="BH138" s="240">
        <f>IF(N138="sníž. přenesená",J138,0)</f>
        <v>0</v>
      </c>
      <c r="BI138" s="240">
        <f>IF(N138="nulová",J138,0)</f>
        <v>0</v>
      </c>
      <c r="BJ138" s="17" t="s">
        <v>21</v>
      </c>
      <c r="BK138" s="240">
        <f>ROUND(I138*H138,2)</f>
        <v>0</v>
      </c>
      <c r="BL138" s="17" t="s">
        <v>157</v>
      </c>
      <c r="BM138" s="239" t="s">
        <v>1160</v>
      </c>
    </row>
    <row r="139" s="2" customFormat="1">
      <c r="A139" s="38"/>
      <c r="B139" s="39"/>
      <c r="C139" s="40"/>
      <c r="D139" s="241" t="s">
        <v>159</v>
      </c>
      <c r="E139" s="40"/>
      <c r="F139" s="242" t="s">
        <v>714</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159</v>
      </c>
      <c r="AU139" s="17" t="s">
        <v>85</v>
      </c>
    </row>
    <row r="140" s="13" customFormat="1">
      <c r="A140" s="13"/>
      <c r="B140" s="247"/>
      <c r="C140" s="248"/>
      <c r="D140" s="241" t="s">
        <v>169</v>
      </c>
      <c r="E140" s="249" t="s">
        <v>1</v>
      </c>
      <c r="F140" s="250" t="s">
        <v>1161</v>
      </c>
      <c r="G140" s="248"/>
      <c r="H140" s="251">
        <v>10.08</v>
      </c>
      <c r="I140" s="252"/>
      <c r="J140" s="248"/>
      <c r="K140" s="248"/>
      <c r="L140" s="253"/>
      <c r="M140" s="254"/>
      <c r="N140" s="255"/>
      <c r="O140" s="255"/>
      <c r="P140" s="255"/>
      <c r="Q140" s="255"/>
      <c r="R140" s="255"/>
      <c r="S140" s="255"/>
      <c r="T140" s="256"/>
      <c r="U140" s="13"/>
      <c r="V140" s="13"/>
      <c r="W140" s="13"/>
      <c r="X140" s="13"/>
      <c r="Y140" s="13"/>
      <c r="Z140" s="13"/>
      <c r="AA140" s="13"/>
      <c r="AB140" s="13"/>
      <c r="AC140" s="13"/>
      <c r="AD140" s="13"/>
      <c r="AE140" s="13"/>
      <c r="AT140" s="257" t="s">
        <v>169</v>
      </c>
      <c r="AU140" s="257" t="s">
        <v>85</v>
      </c>
      <c r="AV140" s="13" t="s">
        <v>85</v>
      </c>
      <c r="AW140" s="13" t="s">
        <v>34</v>
      </c>
      <c r="AX140" s="13" t="s">
        <v>21</v>
      </c>
      <c r="AY140" s="257" t="s">
        <v>150</v>
      </c>
    </row>
    <row r="141" s="2" customFormat="1" ht="24.15" customHeight="1">
      <c r="A141" s="38"/>
      <c r="B141" s="39"/>
      <c r="C141" s="228" t="s">
        <v>157</v>
      </c>
      <c r="D141" s="228" t="s">
        <v>152</v>
      </c>
      <c r="E141" s="229" t="s">
        <v>868</v>
      </c>
      <c r="F141" s="230" t="s">
        <v>869</v>
      </c>
      <c r="G141" s="231" t="s">
        <v>165</v>
      </c>
      <c r="H141" s="232">
        <v>52.920000000000002</v>
      </c>
      <c r="I141" s="233"/>
      <c r="J141" s="234">
        <f>ROUND(I141*H141,2)</f>
        <v>0</v>
      </c>
      <c r="K141" s="230" t="s">
        <v>701</v>
      </c>
      <c r="L141" s="44"/>
      <c r="M141" s="235" t="s">
        <v>1</v>
      </c>
      <c r="N141" s="236" t="s">
        <v>42</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157</v>
      </c>
      <c r="AT141" s="239" t="s">
        <v>152</v>
      </c>
      <c r="AU141" s="239" t="s">
        <v>85</v>
      </c>
      <c r="AY141" s="17" t="s">
        <v>150</v>
      </c>
      <c r="BE141" s="240">
        <f>IF(N141="základní",J141,0)</f>
        <v>0</v>
      </c>
      <c r="BF141" s="240">
        <f>IF(N141="snížená",J141,0)</f>
        <v>0</v>
      </c>
      <c r="BG141" s="240">
        <f>IF(N141="zákl. přenesená",J141,0)</f>
        <v>0</v>
      </c>
      <c r="BH141" s="240">
        <f>IF(N141="sníž. přenesená",J141,0)</f>
        <v>0</v>
      </c>
      <c r="BI141" s="240">
        <f>IF(N141="nulová",J141,0)</f>
        <v>0</v>
      </c>
      <c r="BJ141" s="17" t="s">
        <v>21</v>
      </c>
      <c r="BK141" s="240">
        <f>ROUND(I141*H141,2)</f>
        <v>0</v>
      </c>
      <c r="BL141" s="17" t="s">
        <v>157</v>
      </c>
      <c r="BM141" s="239" t="s">
        <v>1162</v>
      </c>
    </row>
    <row r="142" s="2" customFormat="1">
      <c r="A142" s="38"/>
      <c r="B142" s="39"/>
      <c r="C142" s="40"/>
      <c r="D142" s="241" t="s">
        <v>159</v>
      </c>
      <c r="E142" s="40"/>
      <c r="F142" s="242" t="s">
        <v>871</v>
      </c>
      <c r="G142" s="40"/>
      <c r="H142" s="40"/>
      <c r="I142" s="243"/>
      <c r="J142" s="40"/>
      <c r="K142" s="40"/>
      <c r="L142" s="44"/>
      <c r="M142" s="244"/>
      <c r="N142" s="245"/>
      <c r="O142" s="91"/>
      <c r="P142" s="91"/>
      <c r="Q142" s="91"/>
      <c r="R142" s="91"/>
      <c r="S142" s="91"/>
      <c r="T142" s="92"/>
      <c r="U142" s="38"/>
      <c r="V142" s="38"/>
      <c r="W142" s="38"/>
      <c r="X142" s="38"/>
      <c r="Y142" s="38"/>
      <c r="Z142" s="38"/>
      <c r="AA142" s="38"/>
      <c r="AB142" s="38"/>
      <c r="AC142" s="38"/>
      <c r="AD142" s="38"/>
      <c r="AE142" s="38"/>
      <c r="AT142" s="17" t="s">
        <v>159</v>
      </c>
      <c r="AU142" s="17" t="s">
        <v>85</v>
      </c>
    </row>
    <row r="143" s="2" customFormat="1">
      <c r="A143" s="38"/>
      <c r="B143" s="39"/>
      <c r="C143" s="40"/>
      <c r="D143" s="241" t="s">
        <v>161</v>
      </c>
      <c r="E143" s="40"/>
      <c r="F143" s="246" t="s">
        <v>721</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161</v>
      </c>
      <c r="AU143" s="17" t="s">
        <v>85</v>
      </c>
    </row>
    <row r="144" s="2" customFormat="1">
      <c r="A144" s="38"/>
      <c r="B144" s="39"/>
      <c r="C144" s="40"/>
      <c r="D144" s="241" t="s">
        <v>177</v>
      </c>
      <c r="E144" s="40"/>
      <c r="F144" s="246" t="s">
        <v>1163</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177</v>
      </c>
      <c r="AU144" s="17" t="s">
        <v>85</v>
      </c>
    </row>
    <row r="145" s="13" customFormat="1">
      <c r="A145" s="13"/>
      <c r="B145" s="247"/>
      <c r="C145" s="248"/>
      <c r="D145" s="241" t="s">
        <v>169</v>
      </c>
      <c r="E145" s="249" t="s">
        <v>1</v>
      </c>
      <c r="F145" s="250" t="s">
        <v>1164</v>
      </c>
      <c r="G145" s="248"/>
      <c r="H145" s="251">
        <v>52.920000000000002</v>
      </c>
      <c r="I145" s="252"/>
      <c r="J145" s="248"/>
      <c r="K145" s="248"/>
      <c r="L145" s="253"/>
      <c r="M145" s="254"/>
      <c r="N145" s="255"/>
      <c r="O145" s="255"/>
      <c r="P145" s="255"/>
      <c r="Q145" s="255"/>
      <c r="R145" s="255"/>
      <c r="S145" s="255"/>
      <c r="T145" s="256"/>
      <c r="U145" s="13"/>
      <c r="V145" s="13"/>
      <c r="W145" s="13"/>
      <c r="X145" s="13"/>
      <c r="Y145" s="13"/>
      <c r="Z145" s="13"/>
      <c r="AA145" s="13"/>
      <c r="AB145" s="13"/>
      <c r="AC145" s="13"/>
      <c r="AD145" s="13"/>
      <c r="AE145" s="13"/>
      <c r="AT145" s="257" t="s">
        <v>169</v>
      </c>
      <c r="AU145" s="257" t="s">
        <v>85</v>
      </c>
      <c r="AV145" s="13" t="s">
        <v>85</v>
      </c>
      <c r="AW145" s="13" t="s">
        <v>34</v>
      </c>
      <c r="AX145" s="13" t="s">
        <v>21</v>
      </c>
      <c r="AY145" s="257" t="s">
        <v>150</v>
      </c>
    </row>
    <row r="146" s="2" customFormat="1" ht="24.15" customHeight="1">
      <c r="A146" s="38"/>
      <c r="B146" s="39"/>
      <c r="C146" s="228" t="s">
        <v>189</v>
      </c>
      <c r="D146" s="228" t="s">
        <v>152</v>
      </c>
      <c r="E146" s="229" t="s">
        <v>873</v>
      </c>
      <c r="F146" s="230" t="s">
        <v>874</v>
      </c>
      <c r="G146" s="231" t="s">
        <v>165</v>
      </c>
      <c r="H146" s="232">
        <v>52.920000000000002</v>
      </c>
      <c r="I146" s="233"/>
      <c r="J146" s="234">
        <f>ROUND(I146*H146,2)</f>
        <v>0</v>
      </c>
      <c r="K146" s="230" t="s">
        <v>701</v>
      </c>
      <c r="L146" s="44"/>
      <c r="M146" s="235" t="s">
        <v>1</v>
      </c>
      <c r="N146" s="236" t="s">
        <v>42</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157</v>
      </c>
      <c r="AT146" s="239" t="s">
        <v>152</v>
      </c>
      <c r="AU146" s="239" t="s">
        <v>85</v>
      </c>
      <c r="AY146" s="17" t="s">
        <v>150</v>
      </c>
      <c r="BE146" s="240">
        <f>IF(N146="základní",J146,0)</f>
        <v>0</v>
      </c>
      <c r="BF146" s="240">
        <f>IF(N146="snížená",J146,0)</f>
        <v>0</v>
      </c>
      <c r="BG146" s="240">
        <f>IF(N146="zákl. přenesená",J146,0)</f>
        <v>0</v>
      </c>
      <c r="BH146" s="240">
        <f>IF(N146="sníž. přenesená",J146,0)</f>
        <v>0</v>
      </c>
      <c r="BI146" s="240">
        <f>IF(N146="nulová",J146,0)</f>
        <v>0</v>
      </c>
      <c r="BJ146" s="17" t="s">
        <v>21</v>
      </c>
      <c r="BK146" s="240">
        <f>ROUND(I146*H146,2)</f>
        <v>0</v>
      </c>
      <c r="BL146" s="17" t="s">
        <v>157</v>
      </c>
      <c r="BM146" s="239" t="s">
        <v>1165</v>
      </c>
    </row>
    <row r="147" s="2" customFormat="1">
      <c r="A147" s="38"/>
      <c r="B147" s="39"/>
      <c r="C147" s="40"/>
      <c r="D147" s="241" t="s">
        <v>159</v>
      </c>
      <c r="E147" s="40"/>
      <c r="F147" s="242" t="s">
        <v>876</v>
      </c>
      <c r="G147" s="40"/>
      <c r="H147" s="40"/>
      <c r="I147" s="243"/>
      <c r="J147" s="40"/>
      <c r="K147" s="40"/>
      <c r="L147" s="44"/>
      <c r="M147" s="244"/>
      <c r="N147" s="245"/>
      <c r="O147" s="91"/>
      <c r="P147" s="91"/>
      <c r="Q147" s="91"/>
      <c r="R147" s="91"/>
      <c r="S147" s="91"/>
      <c r="T147" s="92"/>
      <c r="U147" s="38"/>
      <c r="V147" s="38"/>
      <c r="W147" s="38"/>
      <c r="X147" s="38"/>
      <c r="Y147" s="38"/>
      <c r="Z147" s="38"/>
      <c r="AA147" s="38"/>
      <c r="AB147" s="38"/>
      <c r="AC147" s="38"/>
      <c r="AD147" s="38"/>
      <c r="AE147" s="38"/>
      <c r="AT147" s="17" t="s">
        <v>159</v>
      </c>
      <c r="AU147" s="17" t="s">
        <v>85</v>
      </c>
    </row>
    <row r="148" s="2" customFormat="1">
      <c r="A148" s="38"/>
      <c r="B148" s="39"/>
      <c r="C148" s="40"/>
      <c r="D148" s="241" t="s">
        <v>161</v>
      </c>
      <c r="E148" s="40"/>
      <c r="F148" s="246" t="s">
        <v>727</v>
      </c>
      <c r="G148" s="40"/>
      <c r="H148" s="40"/>
      <c r="I148" s="243"/>
      <c r="J148" s="40"/>
      <c r="K148" s="40"/>
      <c r="L148" s="44"/>
      <c r="M148" s="244"/>
      <c r="N148" s="245"/>
      <c r="O148" s="91"/>
      <c r="P148" s="91"/>
      <c r="Q148" s="91"/>
      <c r="R148" s="91"/>
      <c r="S148" s="91"/>
      <c r="T148" s="92"/>
      <c r="U148" s="38"/>
      <c r="V148" s="38"/>
      <c r="W148" s="38"/>
      <c r="X148" s="38"/>
      <c r="Y148" s="38"/>
      <c r="Z148" s="38"/>
      <c r="AA148" s="38"/>
      <c r="AB148" s="38"/>
      <c r="AC148" s="38"/>
      <c r="AD148" s="38"/>
      <c r="AE148" s="38"/>
      <c r="AT148" s="17" t="s">
        <v>161</v>
      </c>
      <c r="AU148" s="17" t="s">
        <v>85</v>
      </c>
    </row>
    <row r="149" s="2" customFormat="1">
      <c r="A149" s="38"/>
      <c r="B149" s="39"/>
      <c r="C149" s="40"/>
      <c r="D149" s="241" t="s">
        <v>177</v>
      </c>
      <c r="E149" s="40"/>
      <c r="F149" s="246" t="s">
        <v>1166</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177</v>
      </c>
      <c r="AU149" s="17" t="s">
        <v>85</v>
      </c>
    </row>
    <row r="150" s="13" customFormat="1">
      <c r="A150" s="13"/>
      <c r="B150" s="247"/>
      <c r="C150" s="248"/>
      <c r="D150" s="241" t="s">
        <v>169</v>
      </c>
      <c r="E150" s="249" t="s">
        <v>1</v>
      </c>
      <c r="F150" s="250" t="s">
        <v>1164</v>
      </c>
      <c r="G150" s="248"/>
      <c r="H150" s="251">
        <v>52.920000000000002</v>
      </c>
      <c r="I150" s="252"/>
      <c r="J150" s="248"/>
      <c r="K150" s="248"/>
      <c r="L150" s="253"/>
      <c r="M150" s="254"/>
      <c r="N150" s="255"/>
      <c r="O150" s="255"/>
      <c r="P150" s="255"/>
      <c r="Q150" s="255"/>
      <c r="R150" s="255"/>
      <c r="S150" s="255"/>
      <c r="T150" s="256"/>
      <c r="U150" s="13"/>
      <c r="V150" s="13"/>
      <c r="W150" s="13"/>
      <c r="X150" s="13"/>
      <c r="Y150" s="13"/>
      <c r="Z150" s="13"/>
      <c r="AA150" s="13"/>
      <c r="AB150" s="13"/>
      <c r="AC150" s="13"/>
      <c r="AD150" s="13"/>
      <c r="AE150" s="13"/>
      <c r="AT150" s="257" t="s">
        <v>169</v>
      </c>
      <c r="AU150" s="257" t="s">
        <v>85</v>
      </c>
      <c r="AV150" s="13" t="s">
        <v>85</v>
      </c>
      <c r="AW150" s="13" t="s">
        <v>34</v>
      </c>
      <c r="AX150" s="13" t="s">
        <v>21</v>
      </c>
      <c r="AY150" s="257" t="s">
        <v>150</v>
      </c>
    </row>
    <row r="151" s="2" customFormat="1" ht="24.15" customHeight="1">
      <c r="A151" s="38"/>
      <c r="B151" s="39"/>
      <c r="C151" s="279" t="s">
        <v>199</v>
      </c>
      <c r="D151" s="279" t="s">
        <v>240</v>
      </c>
      <c r="E151" s="280" t="s">
        <v>729</v>
      </c>
      <c r="F151" s="281" t="s">
        <v>730</v>
      </c>
      <c r="G151" s="282" t="s">
        <v>207</v>
      </c>
      <c r="H151" s="283">
        <v>84.831000000000003</v>
      </c>
      <c r="I151" s="284"/>
      <c r="J151" s="285">
        <f>ROUND(I151*H151,2)</f>
        <v>0</v>
      </c>
      <c r="K151" s="281" t="s">
        <v>701</v>
      </c>
      <c r="L151" s="286"/>
      <c r="M151" s="287" t="s">
        <v>1</v>
      </c>
      <c r="N151" s="288" t="s">
        <v>42</v>
      </c>
      <c r="O151" s="91"/>
      <c r="P151" s="237">
        <f>O151*H151</f>
        <v>0</v>
      </c>
      <c r="Q151" s="237">
        <v>1</v>
      </c>
      <c r="R151" s="237">
        <f>Q151*H151</f>
        <v>84.831000000000003</v>
      </c>
      <c r="S151" s="237">
        <v>0</v>
      </c>
      <c r="T151" s="238">
        <f>S151*H151</f>
        <v>0</v>
      </c>
      <c r="U151" s="38"/>
      <c r="V151" s="38"/>
      <c r="W151" s="38"/>
      <c r="X151" s="38"/>
      <c r="Y151" s="38"/>
      <c r="Z151" s="38"/>
      <c r="AA151" s="38"/>
      <c r="AB151" s="38"/>
      <c r="AC151" s="38"/>
      <c r="AD151" s="38"/>
      <c r="AE151" s="38"/>
      <c r="AR151" s="239" t="s">
        <v>212</v>
      </c>
      <c r="AT151" s="239" t="s">
        <v>240</v>
      </c>
      <c r="AU151" s="239" t="s">
        <v>85</v>
      </c>
      <c r="AY151" s="17" t="s">
        <v>150</v>
      </c>
      <c r="BE151" s="240">
        <f>IF(N151="základní",J151,0)</f>
        <v>0</v>
      </c>
      <c r="BF151" s="240">
        <f>IF(N151="snížená",J151,0)</f>
        <v>0</v>
      </c>
      <c r="BG151" s="240">
        <f>IF(N151="zákl. přenesená",J151,0)</f>
        <v>0</v>
      </c>
      <c r="BH151" s="240">
        <f>IF(N151="sníž. přenesená",J151,0)</f>
        <v>0</v>
      </c>
      <c r="BI151" s="240">
        <f>IF(N151="nulová",J151,0)</f>
        <v>0</v>
      </c>
      <c r="BJ151" s="17" t="s">
        <v>21</v>
      </c>
      <c r="BK151" s="240">
        <f>ROUND(I151*H151,2)</f>
        <v>0</v>
      </c>
      <c r="BL151" s="17" t="s">
        <v>157</v>
      </c>
      <c r="BM151" s="239" t="s">
        <v>1167</v>
      </c>
    </row>
    <row r="152" s="2" customFormat="1">
      <c r="A152" s="38"/>
      <c r="B152" s="39"/>
      <c r="C152" s="40"/>
      <c r="D152" s="241" t="s">
        <v>159</v>
      </c>
      <c r="E152" s="40"/>
      <c r="F152" s="242" t="s">
        <v>730</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159</v>
      </c>
      <c r="AU152" s="17" t="s">
        <v>85</v>
      </c>
    </row>
    <row r="153" s="13" customFormat="1">
      <c r="A153" s="13"/>
      <c r="B153" s="247"/>
      <c r="C153" s="248"/>
      <c r="D153" s="241" t="s">
        <v>169</v>
      </c>
      <c r="E153" s="249" t="s">
        <v>1</v>
      </c>
      <c r="F153" s="250" t="s">
        <v>1168</v>
      </c>
      <c r="G153" s="248"/>
      <c r="H153" s="251">
        <v>84.831000000000003</v>
      </c>
      <c r="I153" s="252"/>
      <c r="J153" s="248"/>
      <c r="K153" s="248"/>
      <c r="L153" s="253"/>
      <c r="M153" s="254"/>
      <c r="N153" s="255"/>
      <c r="O153" s="255"/>
      <c r="P153" s="255"/>
      <c r="Q153" s="255"/>
      <c r="R153" s="255"/>
      <c r="S153" s="255"/>
      <c r="T153" s="256"/>
      <c r="U153" s="13"/>
      <c r="V153" s="13"/>
      <c r="W153" s="13"/>
      <c r="X153" s="13"/>
      <c r="Y153" s="13"/>
      <c r="Z153" s="13"/>
      <c r="AA153" s="13"/>
      <c r="AB153" s="13"/>
      <c r="AC153" s="13"/>
      <c r="AD153" s="13"/>
      <c r="AE153" s="13"/>
      <c r="AT153" s="257" t="s">
        <v>169</v>
      </c>
      <c r="AU153" s="257" t="s">
        <v>85</v>
      </c>
      <c r="AV153" s="13" t="s">
        <v>85</v>
      </c>
      <c r="AW153" s="13" t="s">
        <v>34</v>
      </c>
      <c r="AX153" s="13" t="s">
        <v>21</v>
      </c>
      <c r="AY153" s="257" t="s">
        <v>150</v>
      </c>
    </row>
    <row r="154" s="2" customFormat="1" ht="24.15" customHeight="1">
      <c r="A154" s="38"/>
      <c r="B154" s="39"/>
      <c r="C154" s="228" t="s">
        <v>204</v>
      </c>
      <c r="D154" s="228" t="s">
        <v>152</v>
      </c>
      <c r="E154" s="229" t="s">
        <v>756</v>
      </c>
      <c r="F154" s="230" t="s">
        <v>757</v>
      </c>
      <c r="G154" s="231" t="s">
        <v>408</v>
      </c>
      <c r="H154" s="232">
        <v>4</v>
      </c>
      <c r="I154" s="233"/>
      <c r="J154" s="234">
        <f>ROUND(I154*H154,2)</f>
        <v>0</v>
      </c>
      <c r="K154" s="230" t="s">
        <v>701</v>
      </c>
      <c r="L154" s="44"/>
      <c r="M154" s="235" t="s">
        <v>1</v>
      </c>
      <c r="N154" s="236" t="s">
        <v>42</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157</v>
      </c>
      <c r="AT154" s="239" t="s">
        <v>152</v>
      </c>
      <c r="AU154" s="239" t="s">
        <v>85</v>
      </c>
      <c r="AY154" s="17" t="s">
        <v>150</v>
      </c>
      <c r="BE154" s="240">
        <f>IF(N154="základní",J154,0)</f>
        <v>0</v>
      </c>
      <c r="BF154" s="240">
        <f>IF(N154="snížená",J154,0)</f>
        <v>0</v>
      </c>
      <c r="BG154" s="240">
        <f>IF(N154="zákl. přenesená",J154,0)</f>
        <v>0</v>
      </c>
      <c r="BH154" s="240">
        <f>IF(N154="sníž. přenesená",J154,0)</f>
        <v>0</v>
      </c>
      <c r="BI154" s="240">
        <f>IF(N154="nulová",J154,0)</f>
        <v>0</v>
      </c>
      <c r="BJ154" s="17" t="s">
        <v>21</v>
      </c>
      <c r="BK154" s="240">
        <f>ROUND(I154*H154,2)</f>
        <v>0</v>
      </c>
      <c r="BL154" s="17" t="s">
        <v>157</v>
      </c>
      <c r="BM154" s="239" t="s">
        <v>1169</v>
      </c>
    </row>
    <row r="155" s="2" customFormat="1">
      <c r="A155" s="38"/>
      <c r="B155" s="39"/>
      <c r="C155" s="40"/>
      <c r="D155" s="241" t="s">
        <v>159</v>
      </c>
      <c r="E155" s="40"/>
      <c r="F155" s="242" t="s">
        <v>759</v>
      </c>
      <c r="G155" s="40"/>
      <c r="H155" s="40"/>
      <c r="I155" s="243"/>
      <c r="J155" s="40"/>
      <c r="K155" s="40"/>
      <c r="L155" s="44"/>
      <c r="M155" s="244"/>
      <c r="N155" s="245"/>
      <c r="O155" s="91"/>
      <c r="P155" s="91"/>
      <c r="Q155" s="91"/>
      <c r="R155" s="91"/>
      <c r="S155" s="91"/>
      <c r="T155" s="92"/>
      <c r="U155" s="38"/>
      <c r="V155" s="38"/>
      <c r="W155" s="38"/>
      <c r="X155" s="38"/>
      <c r="Y155" s="38"/>
      <c r="Z155" s="38"/>
      <c r="AA155" s="38"/>
      <c r="AB155" s="38"/>
      <c r="AC155" s="38"/>
      <c r="AD155" s="38"/>
      <c r="AE155" s="38"/>
      <c r="AT155" s="17" t="s">
        <v>159</v>
      </c>
      <c r="AU155" s="17" t="s">
        <v>85</v>
      </c>
    </row>
    <row r="156" s="2" customFormat="1">
      <c r="A156" s="38"/>
      <c r="B156" s="39"/>
      <c r="C156" s="40"/>
      <c r="D156" s="241" t="s">
        <v>161</v>
      </c>
      <c r="E156" s="40"/>
      <c r="F156" s="246" t="s">
        <v>760</v>
      </c>
      <c r="G156" s="40"/>
      <c r="H156" s="40"/>
      <c r="I156" s="243"/>
      <c r="J156" s="40"/>
      <c r="K156" s="40"/>
      <c r="L156" s="44"/>
      <c r="M156" s="244"/>
      <c r="N156" s="245"/>
      <c r="O156" s="91"/>
      <c r="P156" s="91"/>
      <c r="Q156" s="91"/>
      <c r="R156" s="91"/>
      <c r="S156" s="91"/>
      <c r="T156" s="92"/>
      <c r="U156" s="38"/>
      <c r="V156" s="38"/>
      <c r="W156" s="38"/>
      <c r="X156" s="38"/>
      <c r="Y156" s="38"/>
      <c r="Z156" s="38"/>
      <c r="AA156" s="38"/>
      <c r="AB156" s="38"/>
      <c r="AC156" s="38"/>
      <c r="AD156" s="38"/>
      <c r="AE156" s="38"/>
      <c r="AT156" s="17" t="s">
        <v>161</v>
      </c>
      <c r="AU156" s="17" t="s">
        <v>85</v>
      </c>
    </row>
    <row r="157" s="2" customFormat="1">
      <c r="A157" s="38"/>
      <c r="B157" s="39"/>
      <c r="C157" s="40"/>
      <c r="D157" s="241" t="s">
        <v>177</v>
      </c>
      <c r="E157" s="40"/>
      <c r="F157" s="246" t="s">
        <v>1170</v>
      </c>
      <c r="G157" s="40"/>
      <c r="H157" s="40"/>
      <c r="I157" s="243"/>
      <c r="J157" s="40"/>
      <c r="K157" s="40"/>
      <c r="L157" s="44"/>
      <c r="M157" s="244"/>
      <c r="N157" s="245"/>
      <c r="O157" s="91"/>
      <c r="P157" s="91"/>
      <c r="Q157" s="91"/>
      <c r="R157" s="91"/>
      <c r="S157" s="91"/>
      <c r="T157" s="92"/>
      <c r="U157" s="38"/>
      <c r="V157" s="38"/>
      <c r="W157" s="38"/>
      <c r="X157" s="38"/>
      <c r="Y157" s="38"/>
      <c r="Z157" s="38"/>
      <c r="AA157" s="38"/>
      <c r="AB157" s="38"/>
      <c r="AC157" s="38"/>
      <c r="AD157" s="38"/>
      <c r="AE157" s="38"/>
      <c r="AT157" s="17" t="s">
        <v>177</v>
      </c>
      <c r="AU157" s="17" t="s">
        <v>85</v>
      </c>
    </row>
    <row r="158" s="13" customFormat="1">
      <c r="A158" s="13"/>
      <c r="B158" s="247"/>
      <c r="C158" s="248"/>
      <c r="D158" s="241" t="s">
        <v>169</v>
      </c>
      <c r="E158" s="249" t="s">
        <v>1</v>
      </c>
      <c r="F158" s="250" t="s">
        <v>1171</v>
      </c>
      <c r="G158" s="248"/>
      <c r="H158" s="251">
        <v>4</v>
      </c>
      <c r="I158" s="252"/>
      <c r="J158" s="248"/>
      <c r="K158" s="248"/>
      <c r="L158" s="253"/>
      <c r="M158" s="254"/>
      <c r="N158" s="255"/>
      <c r="O158" s="255"/>
      <c r="P158" s="255"/>
      <c r="Q158" s="255"/>
      <c r="R158" s="255"/>
      <c r="S158" s="255"/>
      <c r="T158" s="256"/>
      <c r="U158" s="13"/>
      <c r="V158" s="13"/>
      <c r="W158" s="13"/>
      <c r="X158" s="13"/>
      <c r="Y158" s="13"/>
      <c r="Z158" s="13"/>
      <c r="AA158" s="13"/>
      <c r="AB158" s="13"/>
      <c r="AC158" s="13"/>
      <c r="AD158" s="13"/>
      <c r="AE158" s="13"/>
      <c r="AT158" s="257" t="s">
        <v>169</v>
      </c>
      <c r="AU158" s="257" t="s">
        <v>85</v>
      </c>
      <c r="AV158" s="13" t="s">
        <v>85</v>
      </c>
      <c r="AW158" s="13" t="s">
        <v>34</v>
      </c>
      <c r="AX158" s="13" t="s">
        <v>21</v>
      </c>
      <c r="AY158" s="257" t="s">
        <v>150</v>
      </c>
    </row>
    <row r="159" s="2" customFormat="1" ht="24.15" customHeight="1">
      <c r="A159" s="38"/>
      <c r="B159" s="39"/>
      <c r="C159" s="228" t="s">
        <v>212</v>
      </c>
      <c r="D159" s="228" t="s">
        <v>152</v>
      </c>
      <c r="E159" s="229" t="s">
        <v>893</v>
      </c>
      <c r="F159" s="230" t="s">
        <v>894</v>
      </c>
      <c r="G159" s="231" t="s">
        <v>895</v>
      </c>
      <c r="H159" s="232">
        <v>12</v>
      </c>
      <c r="I159" s="233"/>
      <c r="J159" s="234">
        <f>ROUND(I159*H159,2)</f>
        <v>0</v>
      </c>
      <c r="K159" s="230" t="s">
        <v>701</v>
      </c>
      <c r="L159" s="44"/>
      <c r="M159" s="235" t="s">
        <v>1</v>
      </c>
      <c r="N159" s="236" t="s">
        <v>42</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157</v>
      </c>
      <c r="AT159" s="239" t="s">
        <v>152</v>
      </c>
      <c r="AU159" s="239" t="s">
        <v>85</v>
      </c>
      <c r="AY159" s="17" t="s">
        <v>150</v>
      </c>
      <c r="BE159" s="240">
        <f>IF(N159="základní",J159,0)</f>
        <v>0</v>
      </c>
      <c r="BF159" s="240">
        <f>IF(N159="snížená",J159,0)</f>
        <v>0</v>
      </c>
      <c r="BG159" s="240">
        <f>IF(N159="zákl. přenesená",J159,0)</f>
        <v>0</v>
      </c>
      <c r="BH159" s="240">
        <f>IF(N159="sníž. přenesená",J159,0)</f>
        <v>0</v>
      </c>
      <c r="BI159" s="240">
        <f>IF(N159="nulová",J159,0)</f>
        <v>0</v>
      </c>
      <c r="BJ159" s="17" t="s">
        <v>21</v>
      </c>
      <c r="BK159" s="240">
        <f>ROUND(I159*H159,2)</f>
        <v>0</v>
      </c>
      <c r="BL159" s="17" t="s">
        <v>157</v>
      </c>
      <c r="BM159" s="239" t="s">
        <v>1172</v>
      </c>
    </row>
    <row r="160" s="2" customFormat="1">
      <c r="A160" s="38"/>
      <c r="B160" s="39"/>
      <c r="C160" s="40"/>
      <c r="D160" s="241" t="s">
        <v>159</v>
      </c>
      <c r="E160" s="40"/>
      <c r="F160" s="242" t="s">
        <v>897</v>
      </c>
      <c r="G160" s="40"/>
      <c r="H160" s="40"/>
      <c r="I160" s="243"/>
      <c r="J160" s="40"/>
      <c r="K160" s="40"/>
      <c r="L160" s="44"/>
      <c r="M160" s="244"/>
      <c r="N160" s="245"/>
      <c r="O160" s="91"/>
      <c r="P160" s="91"/>
      <c r="Q160" s="91"/>
      <c r="R160" s="91"/>
      <c r="S160" s="91"/>
      <c r="T160" s="92"/>
      <c r="U160" s="38"/>
      <c r="V160" s="38"/>
      <c r="W160" s="38"/>
      <c r="X160" s="38"/>
      <c r="Y160" s="38"/>
      <c r="Z160" s="38"/>
      <c r="AA160" s="38"/>
      <c r="AB160" s="38"/>
      <c r="AC160" s="38"/>
      <c r="AD160" s="38"/>
      <c r="AE160" s="38"/>
      <c r="AT160" s="17" t="s">
        <v>159</v>
      </c>
      <c r="AU160" s="17" t="s">
        <v>85</v>
      </c>
    </row>
    <row r="161" s="2" customFormat="1">
      <c r="A161" s="38"/>
      <c r="B161" s="39"/>
      <c r="C161" s="40"/>
      <c r="D161" s="241" t="s">
        <v>161</v>
      </c>
      <c r="E161" s="40"/>
      <c r="F161" s="246" t="s">
        <v>898</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161</v>
      </c>
      <c r="AU161" s="17" t="s">
        <v>85</v>
      </c>
    </row>
    <row r="162" s="2" customFormat="1" ht="24.15" customHeight="1">
      <c r="A162" s="38"/>
      <c r="B162" s="39"/>
      <c r="C162" s="228" t="s">
        <v>219</v>
      </c>
      <c r="D162" s="228" t="s">
        <v>152</v>
      </c>
      <c r="E162" s="229" t="s">
        <v>900</v>
      </c>
      <c r="F162" s="230" t="s">
        <v>901</v>
      </c>
      <c r="G162" s="231" t="s">
        <v>895</v>
      </c>
      <c r="H162" s="232">
        <v>12</v>
      </c>
      <c r="I162" s="233"/>
      <c r="J162" s="234">
        <f>ROUND(I162*H162,2)</f>
        <v>0</v>
      </c>
      <c r="K162" s="230" t="s">
        <v>701</v>
      </c>
      <c r="L162" s="44"/>
      <c r="M162" s="235" t="s">
        <v>1</v>
      </c>
      <c r="N162" s="236" t="s">
        <v>42</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157</v>
      </c>
      <c r="AT162" s="239" t="s">
        <v>152</v>
      </c>
      <c r="AU162" s="239" t="s">
        <v>85</v>
      </c>
      <c r="AY162" s="17" t="s">
        <v>150</v>
      </c>
      <c r="BE162" s="240">
        <f>IF(N162="základní",J162,0)</f>
        <v>0</v>
      </c>
      <c r="BF162" s="240">
        <f>IF(N162="snížená",J162,0)</f>
        <v>0</v>
      </c>
      <c r="BG162" s="240">
        <f>IF(N162="zákl. přenesená",J162,0)</f>
        <v>0</v>
      </c>
      <c r="BH162" s="240">
        <f>IF(N162="sníž. přenesená",J162,0)</f>
        <v>0</v>
      </c>
      <c r="BI162" s="240">
        <f>IF(N162="nulová",J162,0)</f>
        <v>0</v>
      </c>
      <c r="BJ162" s="17" t="s">
        <v>21</v>
      </c>
      <c r="BK162" s="240">
        <f>ROUND(I162*H162,2)</f>
        <v>0</v>
      </c>
      <c r="BL162" s="17" t="s">
        <v>157</v>
      </c>
      <c r="BM162" s="239" t="s">
        <v>1173</v>
      </c>
    </row>
    <row r="163" s="2" customFormat="1">
      <c r="A163" s="38"/>
      <c r="B163" s="39"/>
      <c r="C163" s="40"/>
      <c r="D163" s="241" t="s">
        <v>159</v>
      </c>
      <c r="E163" s="40"/>
      <c r="F163" s="242" t="s">
        <v>903</v>
      </c>
      <c r="G163" s="40"/>
      <c r="H163" s="40"/>
      <c r="I163" s="243"/>
      <c r="J163" s="40"/>
      <c r="K163" s="40"/>
      <c r="L163" s="44"/>
      <c r="M163" s="244"/>
      <c r="N163" s="245"/>
      <c r="O163" s="91"/>
      <c r="P163" s="91"/>
      <c r="Q163" s="91"/>
      <c r="R163" s="91"/>
      <c r="S163" s="91"/>
      <c r="T163" s="92"/>
      <c r="U163" s="38"/>
      <c r="V163" s="38"/>
      <c r="W163" s="38"/>
      <c r="X163" s="38"/>
      <c r="Y163" s="38"/>
      <c r="Z163" s="38"/>
      <c r="AA163" s="38"/>
      <c r="AB163" s="38"/>
      <c r="AC163" s="38"/>
      <c r="AD163" s="38"/>
      <c r="AE163" s="38"/>
      <c r="AT163" s="17" t="s">
        <v>159</v>
      </c>
      <c r="AU163" s="17" t="s">
        <v>85</v>
      </c>
    </row>
    <row r="164" s="2" customFormat="1">
      <c r="A164" s="38"/>
      <c r="B164" s="39"/>
      <c r="C164" s="40"/>
      <c r="D164" s="241" t="s">
        <v>161</v>
      </c>
      <c r="E164" s="40"/>
      <c r="F164" s="246" t="s">
        <v>898</v>
      </c>
      <c r="G164" s="40"/>
      <c r="H164" s="40"/>
      <c r="I164" s="243"/>
      <c r="J164" s="40"/>
      <c r="K164" s="40"/>
      <c r="L164" s="44"/>
      <c r="M164" s="244"/>
      <c r="N164" s="245"/>
      <c r="O164" s="91"/>
      <c r="P164" s="91"/>
      <c r="Q164" s="91"/>
      <c r="R164" s="91"/>
      <c r="S164" s="91"/>
      <c r="T164" s="92"/>
      <c r="U164" s="38"/>
      <c r="V164" s="38"/>
      <c r="W164" s="38"/>
      <c r="X164" s="38"/>
      <c r="Y164" s="38"/>
      <c r="Z164" s="38"/>
      <c r="AA164" s="38"/>
      <c r="AB164" s="38"/>
      <c r="AC164" s="38"/>
      <c r="AD164" s="38"/>
      <c r="AE164" s="38"/>
      <c r="AT164" s="17" t="s">
        <v>161</v>
      </c>
      <c r="AU164" s="17" t="s">
        <v>85</v>
      </c>
    </row>
    <row r="165" s="2" customFormat="1" ht="24.15" customHeight="1">
      <c r="A165" s="38"/>
      <c r="B165" s="39"/>
      <c r="C165" s="228" t="s">
        <v>26</v>
      </c>
      <c r="D165" s="228" t="s">
        <v>152</v>
      </c>
      <c r="E165" s="229" t="s">
        <v>909</v>
      </c>
      <c r="F165" s="230" t="s">
        <v>910</v>
      </c>
      <c r="G165" s="231" t="s">
        <v>408</v>
      </c>
      <c r="H165" s="232">
        <v>19</v>
      </c>
      <c r="I165" s="233"/>
      <c r="J165" s="234">
        <f>ROUND(I165*H165,2)</f>
        <v>0</v>
      </c>
      <c r="K165" s="230" t="s">
        <v>701</v>
      </c>
      <c r="L165" s="44"/>
      <c r="M165" s="235" t="s">
        <v>1</v>
      </c>
      <c r="N165" s="236" t="s">
        <v>42</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157</v>
      </c>
      <c r="AT165" s="239" t="s">
        <v>152</v>
      </c>
      <c r="AU165" s="239" t="s">
        <v>85</v>
      </c>
      <c r="AY165" s="17" t="s">
        <v>150</v>
      </c>
      <c r="BE165" s="240">
        <f>IF(N165="základní",J165,0)</f>
        <v>0</v>
      </c>
      <c r="BF165" s="240">
        <f>IF(N165="snížená",J165,0)</f>
        <v>0</v>
      </c>
      <c r="BG165" s="240">
        <f>IF(N165="zákl. přenesená",J165,0)</f>
        <v>0</v>
      </c>
      <c r="BH165" s="240">
        <f>IF(N165="sníž. přenesená",J165,0)</f>
        <v>0</v>
      </c>
      <c r="BI165" s="240">
        <f>IF(N165="nulová",J165,0)</f>
        <v>0</v>
      </c>
      <c r="BJ165" s="17" t="s">
        <v>21</v>
      </c>
      <c r="BK165" s="240">
        <f>ROUND(I165*H165,2)</f>
        <v>0</v>
      </c>
      <c r="BL165" s="17" t="s">
        <v>157</v>
      </c>
      <c r="BM165" s="239" t="s">
        <v>1174</v>
      </c>
    </row>
    <row r="166" s="2" customFormat="1">
      <c r="A166" s="38"/>
      <c r="B166" s="39"/>
      <c r="C166" s="40"/>
      <c r="D166" s="241" t="s">
        <v>159</v>
      </c>
      <c r="E166" s="40"/>
      <c r="F166" s="242" t="s">
        <v>912</v>
      </c>
      <c r="G166" s="40"/>
      <c r="H166" s="40"/>
      <c r="I166" s="243"/>
      <c r="J166" s="40"/>
      <c r="K166" s="40"/>
      <c r="L166" s="44"/>
      <c r="M166" s="244"/>
      <c r="N166" s="245"/>
      <c r="O166" s="91"/>
      <c r="P166" s="91"/>
      <c r="Q166" s="91"/>
      <c r="R166" s="91"/>
      <c r="S166" s="91"/>
      <c r="T166" s="92"/>
      <c r="U166" s="38"/>
      <c r="V166" s="38"/>
      <c r="W166" s="38"/>
      <c r="X166" s="38"/>
      <c r="Y166" s="38"/>
      <c r="Z166" s="38"/>
      <c r="AA166" s="38"/>
      <c r="AB166" s="38"/>
      <c r="AC166" s="38"/>
      <c r="AD166" s="38"/>
      <c r="AE166" s="38"/>
      <c r="AT166" s="17" t="s">
        <v>159</v>
      </c>
      <c r="AU166" s="17" t="s">
        <v>85</v>
      </c>
    </row>
    <row r="167" s="2" customFormat="1">
      <c r="A167" s="38"/>
      <c r="B167" s="39"/>
      <c r="C167" s="40"/>
      <c r="D167" s="241" t="s">
        <v>161</v>
      </c>
      <c r="E167" s="40"/>
      <c r="F167" s="246" t="s">
        <v>766</v>
      </c>
      <c r="G167" s="40"/>
      <c r="H167" s="40"/>
      <c r="I167" s="243"/>
      <c r="J167" s="40"/>
      <c r="K167" s="40"/>
      <c r="L167" s="44"/>
      <c r="M167" s="244"/>
      <c r="N167" s="245"/>
      <c r="O167" s="91"/>
      <c r="P167" s="91"/>
      <c r="Q167" s="91"/>
      <c r="R167" s="91"/>
      <c r="S167" s="91"/>
      <c r="T167" s="92"/>
      <c r="U167" s="38"/>
      <c r="V167" s="38"/>
      <c r="W167" s="38"/>
      <c r="X167" s="38"/>
      <c r="Y167" s="38"/>
      <c r="Z167" s="38"/>
      <c r="AA167" s="38"/>
      <c r="AB167" s="38"/>
      <c r="AC167" s="38"/>
      <c r="AD167" s="38"/>
      <c r="AE167" s="38"/>
      <c r="AT167" s="17" t="s">
        <v>161</v>
      </c>
      <c r="AU167" s="17" t="s">
        <v>85</v>
      </c>
    </row>
    <row r="168" s="2" customFormat="1">
      <c r="A168" s="38"/>
      <c r="B168" s="39"/>
      <c r="C168" s="40"/>
      <c r="D168" s="241" t="s">
        <v>177</v>
      </c>
      <c r="E168" s="40"/>
      <c r="F168" s="246" t="s">
        <v>1175</v>
      </c>
      <c r="G168" s="40"/>
      <c r="H168" s="40"/>
      <c r="I168" s="243"/>
      <c r="J168" s="40"/>
      <c r="K168" s="40"/>
      <c r="L168" s="44"/>
      <c r="M168" s="244"/>
      <c r="N168" s="245"/>
      <c r="O168" s="91"/>
      <c r="P168" s="91"/>
      <c r="Q168" s="91"/>
      <c r="R168" s="91"/>
      <c r="S168" s="91"/>
      <c r="T168" s="92"/>
      <c r="U168" s="38"/>
      <c r="V168" s="38"/>
      <c r="W168" s="38"/>
      <c r="X168" s="38"/>
      <c r="Y168" s="38"/>
      <c r="Z168" s="38"/>
      <c r="AA168" s="38"/>
      <c r="AB168" s="38"/>
      <c r="AC168" s="38"/>
      <c r="AD168" s="38"/>
      <c r="AE168" s="38"/>
      <c r="AT168" s="17" t="s">
        <v>177</v>
      </c>
      <c r="AU168" s="17" t="s">
        <v>85</v>
      </c>
    </row>
    <row r="169" s="2" customFormat="1" ht="24.15" customHeight="1">
      <c r="A169" s="38"/>
      <c r="B169" s="39"/>
      <c r="C169" s="228" t="s">
        <v>231</v>
      </c>
      <c r="D169" s="228" t="s">
        <v>152</v>
      </c>
      <c r="E169" s="229" t="s">
        <v>914</v>
      </c>
      <c r="F169" s="230" t="s">
        <v>915</v>
      </c>
      <c r="G169" s="231" t="s">
        <v>408</v>
      </c>
      <c r="H169" s="232">
        <v>18</v>
      </c>
      <c r="I169" s="233"/>
      <c r="J169" s="234">
        <f>ROUND(I169*H169,2)</f>
        <v>0</v>
      </c>
      <c r="K169" s="230" t="s">
        <v>701</v>
      </c>
      <c r="L169" s="44"/>
      <c r="M169" s="235" t="s">
        <v>1</v>
      </c>
      <c r="N169" s="236" t="s">
        <v>42</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157</v>
      </c>
      <c r="AT169" s="239" t="s">
        <v>152</v>
      </c>
      <c r="AU169" s="239" t="s">
        <v>85</v>
      </c>
      <c r="AY169" s="17" t="s">
        <v>150</v>
      </c>
      <c r="BE169" s="240">
        <f>IF(N169="základní",J169,0)</f>
        <v>0</v>
      </c>
      <c r="BF169" s="240">
        <f>IF(N169="snížená",J169,0)</f>
        <v>0</v>
      </c>
      <c r="BG169" s="240">
        <f>IF(N169="zákl. přenesená",J169,0)</f>
        <v>0</v>
      </c>
      <c r="BH169" s="240">
        <f>IF(N169="sníž. přenesená",J169,0)</f>
        <v>0</v>
      </c>
      <c r="BI169" s="240">
        <f>IF(N169="nulová",J169,0)</f>
        <v>0</v>
      </c>
      <c r="BJ169" s="17" t="s">
        <v>21</v>
      </c>
      <c r="BK169" s="240">
        <f>ROUND(I169*H169,2)</f>
        <v>0</v>
      </c>
      <c r="BL169" s="17" t="s">
        <v>157</v>
      </c>
      <c r="BM169" s="239" t="s">
        <v>1176</v>
      </c>
    </row>
    <row r="170" s="2" customFormat="1">
      <c r="A170" s="38"/>
      <c r="B170" s="39"/>
      <c r="C170" s="40"/>
      <c r="D170" s="241" t="s">
        <v>159</v>
      </c>
      <c r="E170" s="40"/>
      <c r="F170" s="242" t="s">
        <v>917</v>
      </c>
      <c r="G170" s="40"/>
      <c r="H170" s="40"/>
      <c r="I170" s="243"/>
      <c r="J170" s="40"/>
      <c r="K170" s="40"/>
      <c r="L170" s="44"/>
      <c r="M170" s="244"/>
      <c r="N170" s="245"/>
      <c r="O170" s="91"/>
      <c r="P170" s="91"/>
      <c r="Q170" s="91"/>
      <c r="R170" s="91"/>
      <c r="S170" s="91"/>
      <c r="T170" s="92"/>
      <c r="U170" s="38"/>
      <c r="V170" s="38"/>
      <c r="W170" s="38"/>
      <c r="X170" s="38"/>
      <c r="Y170" s="38"/>
      <c r="Z170" s="38"/>
      <c r="AA170" s="38"/>
      <c r="AB170" s="38"/>
      <c r="AC170" s="38"/>
      <c r="AD170" s="38"/>
      <c r="AE170" s="38"/>
      <c r="AT170" s="17" t="s">
        <v>159</v>
      </c>
      <c r="AU170" s="17" t="s">
        <v>85</v>
      </c>
    </row>
    <row r="171" s="2" customFormat="1">
      <c r="A171" s="38"/>
      <c r="B171" s="39"/>
      <c r="C171" s="40"/>
      <c r="D171" s="241" t="s">
        <v>161</v>
      </c>
      <c r="E171" s="40"/>
      <c r="F171" s="246" t="s">
        <v>766</v>
      </c>
      <c r="G171" s="40"/>
      <c r="H171" s="40"/>
      <c r="I171" s="243"/>
      <c r="J171" s="40"/>
      <c r="K171" s="40"/>
      <c r="L171" s="44"/>
      <c r="M171" s="244"/>
      <c r="N171" s="245"/>
      <c r="O171" s="91"/>
      <c r="P171" s="91"/>
      <c r="Q171" s="91"/>
      <c r="R171" s="91"/>
      <c r="S171" s="91"/>
      <c r="T171" s="92"/>
      <c r="U171" s="38"/>
      <c r="V171" s="38"/>
      <c r="W171" s="38"/>
      <c r="X171" s="38"/>
      <c r="Y171" s="38"/>
      <c r="Z171" s="38"/>
      <c r="AA171" s="38"/>
      <c r="AB171" s="38"/>
      <c r="AC171" s="38"/>
      <c r="AD171" s="38"/>
      <c r="AE171" s="38"/>
      <c r="AT171" s="17" t="s">
        <v>161</v>
      </c>
      <c r="AU171" s="17" t="s">
        <v>85</v>
      </c>
    </row>
    <row r="172" s="2" customFormat="1">
      <c r="A172" s="38"/>
      <c r="B172" s="39"/>
      <c r="C172" s="40"/>
      <c r="D172" s="241" t="s">
        <v>177</v>
      </c>
      <c r="E172" s="40"/>
      <c r="F172" s="246" t="s">
        <v>1175</v>
      </c>
      <c r="G172" s="40"/>
      <c r="H172" s="40"/>
      <c r="I172" s="243"/>
      <c r="J172" s="40"/>
      <c r="K172" s="40"/>
      <c r="L172" s="44"/>
      <c r="M172" s="244"/>
      <c r="N172" s="245"/>
      <c r="O172" s="91"/>
      <c r="P172" s="91"/>
      <c r="Q172" s="91"/>
      <c r="R172" s="91"/>
      <c r="S172" s="91"/>
      <c r="T172" s="92"/>
      <c r="U172" s="38"/>
      <c r="V172" s="38"/>
      <c r="W172" s="38"/>
      <c r="X172" s="38"/>
      <c r="Y172" s="38"/>
      <c r="Z172" s="38"/>
      <c r="AA172" s="38"/>
      <c r="AB172" s="38"/>
      <c r="AC172" s="38"/>
      <c r="AD172" s="38"/>
      <c r="AE172" s="38"/>
      <c r="AT172" s="17" t="s">
        <v>177</v>
      </c>
      <c r="AU172" s="17" t="s">
        <v>85</v>
      </c>
    </row>
    <row r="173" s="2" customFormat="1" ht="24.15" customHeight="1">
      <c r="A173" s="38"/>
      <c r="B173" s="39"/>
      <c r="C173" s="228" t="s">
        <v>239</v>
      </c>
      <c r="D173" s="228" t="s">
        <v>152</v>
      </c>
      <c r="E173" s="229" t="s">
        <v>918</v>
      </c>
      <c r="F173" s="230" t="s">
        <v>919</v>
      </c>
      <c r="G173" s="231" t="s">
        <v>408</v>
      </c>
      <c r="H173" s="232">
        <v>7</v>
      </c>
      <c r="I173" s="233"/>
      <c r="J173" s="234">
        <f>ROUND(I173*H173,2)</f>
        <v>0</v>
      </c>
      <c r="K173" s="230" t="s">
        <v>701</v>
      </c>
      <c r="L173" s="44"/>
      <c r="M173" s="235" t="s">
        <v>1</v>
      </c>
      <c r="N173" s="236" t="s">
        <v>42</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157</v>
      </c>
      <c r="AT173" s="239" t="s">
        <v>152</v>
      </c>
      <c r="AU173" s="239" t="s">
        <v>85</v>
      </c>
      <c r="AY173" s="17" t="s">
        <v>150</v>
      </c>
      <c r="BE173" s="240">
        <f>IF(N173="základní",J173,0)</f>
        <v>0</v>
      </c>
      <c r="BF173" s="240">
        <f>IF(N173="snížená",J173,0)</f>
        <v>0</v>
      </c>
      <c r="BG173" s="240">
        <f>IF(N173="zákl. přenesená",J173,0)</f>
        <v>0</v>
      </c>
      <c r="BH173" s="240">
        <f>IF(N173="sníž. přenesená",J173,0)</f>
        <v>0</v>
      </c>
      <c r="BI173" s="240">
        <f>IF(N173="nulová",J173,0)</f>
        <v>0</v>
      </c>
      <c r="BJ173" s="17" t="s">
        <v>21</v>
      </c>
      <c r="BK173" s="240">
        <f>ROUND(I173*H173,2)</f>
        <v>0</v>
      </c>
      <c r="BL173" s="17" t="s">
        <v>157</v>
      </c>
      <c r="BM173" s="239" t="s">
        <v>1177</v>
      </c>
    </row>
    <row r="174" s="2" customFormat="1">
      <c r="A174" s="38"/>
      <c r="B174" s="39"/>
      <c r="C174" s="40"/>
      <c r="D174" s="241" t="s">
        <v>159</v>
      </c>
      <c r="E174" s="40"/>
      <c r="F174" s="242" t="s">
        <v>921</v>
      </c>
      <c r="G174" s="40"/>
      <c r="H174" s="40"/>
      <c r="I174" s="243"/>
      <c r="J174" s="40"/>
      <c r="K174" s="40"/>
      <c r="L174" s="44"/>
      <c r="M174" s="244"/>
      <c r="N174" s="245"/>
      <c r="O174" s="91"/>
      <c r="P174" s="91"/>
      <c r="Q174" s="91"/>
      <c r="R174" s="91"/>
      <c r="S174" s="91"/>
      <c r="T174" s="92"/>
      <c r="U174" s="38"/>
      <c r="V174" s="38"/>
      <c r="W174" s="38"/>
      <c r="X174" s="38"/>
      <c r="Y174" s="38"/>
      <c r="Z174" s="38"/>
      <c r="AA174" s="38"/>
      <c r="AB174" s="38"/>
      <c r="AC174" s="38"/>
      <c r="AD174" s="38"/>
      <c r="AE174" s="38"/>
      <c r="AT174" s="17" t="s">
        <v>159</v>
      </c>
      <c r="AU174" s="17" t="s">
        <v>85</v>
      </c>
    </row>
    <row r="175" s="2" customFormat="1">
      <c r="A175" s="38"/>
      <c r="B175" s="39"/>
      <c r="C175" s="40"/>
      <c r="D175" s="241" t="s">
        <v>161</v>
      </c>
      <c r="E175" s="40"/>
      <c r="F175" s="246" t="s">
        <v>766</v>
      </c>
      <c r="G175" s="40"/>
      <c r="H175" s="40"/>
      <c r="I175" s="243"/>
      <c r="J175" s="40"/>
      <c r="K175" s="40"/>
      <c r="L175" s="44"/>
      <c r="M175" s="244"/>
      <c r="N175" s="245"/>
      <c r="O175" s="91"/>
      <c r="P175" s="91"/>
      <c r="Q175" s="91"/>
      <c r="R175" s="91"/>
      <c r="S175" s="91"/>
      <c r="T175" s="92"/>
      <c r="U175" s="38"/>
      <c r="V175" s="38"/>
      <c r="W175" s="38"/>
      <c r="X175" s="38"/>
      <c r="Y175" s="38"/>
      <c r="Z175" s="38"/>
      <c r="AA175" s="38"/>
      <c r="AB175" s="38"/>
      <c r="AC175" s="38"/>
      <c r="AD175" s="38"/>
      <c r="AE175" s="38"/>
      <c r="AT175" s="17" t="s">
        <v>161</v>
      </c>
      <c r="AU175" s="17" t="s">
        <v>85</v>
      </c>
    </row>
    <row r="176" s="2" customFormat="1">
      <c r="A176" s="38"/>
      <c r="B176" s="39"/>
      <c r="C176" s="40"/>
      <c r="D176" s="241" t="s">
        <v>177</v>
      </c>
      <c r="E176" s="40"/>
      <c r="F176" s="246" t="s">
        <v>1175</v>
      </c>
      <c r="G176" s="40"/>
      <c r="H176" s="40"/>
      <c r="I176" s="243"/>
      <c r="J176" s="40"/>
      <c r="K176" s="40"/>
      <c r="L176" s="44"/>
      <c r="M176" s="244"/>
      <c r="N176" s="245"/>
      <c r="O176" s="91"/>
      <c r="P176" s="91"/>
      <c r="Q176" s="91"/>
      <c r="R176" s="91"/>
      <c r="S176" s="91"/>
      <c r="T176" s="92"/>
      <c r="U176" s="38"/>
      <c r="V176" s="38"/>
      <c r="W176" s="38"/>
      <c r="X176" s="38"/>
      <c r="Y176" s="38"/>
      <c r="Z176" s="38"/>
      <c r="AA176" s="38"/>
      <c r="AB176" s="38"/>
      <c r="AC176" s="38"/>
      <c r="AD176" s="38"/>
      <c r="AE176" s="38"/>
      <c r="AT176" s="17" t="s">
        <v>177</v>
      </c>
      <c r="AU176" s="17" t="s">
        <v>85</v>
      </c>
    </row>
    <row r="177" s="2" customFormat="1" ht="24.15" customHeight="1">
      <c r="A177" s="38"/>
      <c r="B177" s="39"/>
      <c r="C177" s="228" t="s">
        <v>246</v>
      </c>
      <c r="D177" s="228" t="s">
        <v>152</v>
      </c>
      <c r="E177" s="229" t="s">
        <v>922</v>
      </c>
      <c r="F177" s="230" t="s">
        <v>923</v>
      </c>
      <c r="G177" s="231" t="s">
        <v>173</v>
      </c>
      <c r="H177" s="232">
        <v>100</v>
      </c>
      <c r="I177" s="233"/>
      <c r="J177" s="234">
        <f>ROUND(I177*H177,2)</f>
        <v>0</v>
      </c>
      <c r="K177" s="230" t="s">
        <v>701</v>
      </c>
      <c r="L177" s="44"/>
      <c r="M177" s="235" t="s">
        <v>1</v>
      </c>
      <c r="N177" s="236" t="s">
        <v>42</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157</v>
      </c>
      <c r="AT177" s="239" t="s">
        <v>152</v>
      </c>
      <c r="AU177" s="239" t="s">
        <v>85</v>
      </c>
      <c r="AY177" s="17" t="s">
        <v>150</v>
      </c>
      <c r="BE177" s="240">
        <f>IF(N177="základní",J177,0)</f>
        <v>0</v>
      </c>
      <c r="BF177" s="240">
        <f>IF(N177="snížená",J177,0)</f>
        <v>0</v>
      </c>
      <c r="BG177" s="240">
        <f>IF(N177="zákl. přenesená",J177,0)</f>
        <v>0</v>
      </c>
      <c r="BH177" s="240">
        <f>IF(N177="sníž. přenesená",J177,0)</f>
        <v>0</v>
      </c>
      <c r="BI177" s="240">
        <f>IF(N177="nulová",J177,0)</f>
        <v>0</v>
      </c>
      <c r="BJ177" s="17" t="s">
        <v>21</v>
      </c>
      <c r="BK177" s="240">
        <f>ROUND(I177*H177,2)</f>
        <v>0</v>
      </c>
      <c r="BL177" s="17" t="s">
        <v>157</v>
      </c>
      <c r="BM177" s="239" t="s">
        <v>1178</v>
      </c>
    </row>
    <row r="178" s="2" customFormat="1">
      <c r="A178" s="38"/>
      <c r="B178" s="39"/>
      <c r="C178" s="40"/>
      <c r="D178" s="241" t="s">
        <v>159</v>
      </c>
      <c r="E178" s="40"/>
      <c r="F178" s="242" t="s">
        <v>925</v>
      </c>
      <c r="G178" s="40"/>
      <c r="H178" s="40"/>
      <c r="I178" s="243"/>
      <c r="J178" s="40"/>
      <c r="K178" s="40"/>
      <c r="L178" s="44"/>
      <c r="M178" s="244"/>
      <c r="N178" s="245"/>
      <c r="O178" s="91"/>
      <c r="P178" s="91"/>
      <c r="Q178" s="91"/>
      <c r="R178" s="91"/>
      <c r="S178" s="91"/>
      <c r="T178" s="92"/>
      <c r="U178" s="38"/>
      <c r="V178" s="38"/>
      <c r="W178" s="38"/>
      <c r="X178" s="38"/>
      <c r="Y178" s="38"/>
      <c r="Z178" s="38"/>
      <c r="AA178" s="38"/>
      <c r="AB178" s="38"/>
      <c r="AC178" s="38"/>
      <c r="AD178" s="38"/>
      <c r="AE178" s="38"/>
      <c r="AT178" s="17" t="s">
        <v>159</v>
      </c>
      <c r="AU178" s="17" t="s">
        <v>85</v>
      </c>
    </row>
    <row r="179" s="2" customFormat="1">
      <c r="A179" s="38"/>
      <c r="B179" s="39"/>
      <c r="C179" s="40"/>
      <c r="D179" s="241" t="s">
        <v>161</v>
      </c>
      <c r="E179" s="40"/>
      <c r="F179" s="246" t="s">
        <v>781</v>
      </c>
      <c r="G179" s="40"/>
      <c r="H179" s="40"/>
      <c r="I179" s="243"/>
      <c r="J179" s="40"/>
      <c r="K179" s="40"/>
      <c r="L179" s="44"/>
      <c r="M179" s="244"/>
      <c r="N179" s="245"/>
      <c r="O179" s="91"/>
      <c r="P179" s="91"/>
      <c r="Q179" s="91"/>
      <c r="R179" s="91"/>
      <c r="S179" s="91"/>
      <c r="T179" s="92"/>
      <c r="U179" s="38"/>
      <c r="V179" s="38"/>
      <c r="W179" s="38"/>
      <c r="X179" s="38"/>
      <c r="Y179" s="38"/>
      <c r="Z179" s="38"/>
      <c r="AA179" s="38"/>
      <c r="AB179" s="38"/>
      <c r="AC179" s="38"/>
      <c r="AD179" s="38"/>
      <c r="AE179" s="38"/>
      <c r="AT179" s="17" t="s">
        <v>161</v>
      </c>
      <c r="AU179" s="17" t="s">
        <v>85</v>
      </c>
    </row>
    <row r="180" s="2" customFormat="1">
      <c r="A180" s="38"/>
      <c r="B180" s="39"/>
      <c r="C180" s="40"/>
      <c r="D180" s="241" t="s">
        <v>177</v>
      </c>
      <c r="E180" s="40"/>
      <c r="F180" s="246" t="s">
        <v>934</v>
      </c>
      <c r="G180" s="40"/>
      <c r="H180" s="40"/>
      <c r="I180" s="243"/>
      <c r="J180" s="40"/>
      <c r="K180" s="40"/>
      <c r="L180" s="44"/>
      <c r="M180" s="244"/>
      <c r="N180" s="245"/>
      <c r="O180" s="91"/>
      <c r="P180" s="91"/>
      <c r="Q180" s="91"/>
      <c r="R180" s="91"/>
      <c r="S180" s="91"/>
      <c r="T180" s="92"/>
      <c r="U180" s="38"/>
      <c r="V180" s="38"/>
      <c r="W180" s="38"/>
      <c r="X180" s="38"/>
      <c r="Y180" s="38"/>
      <c r="Z180" s="38"/>
      <c r="AA180" s="38"/>
      <c r="AB180" s="38"/>
      <c r="AC180" s="38"/>
      <c r="AD180" s="38"/>
      <c r="AE180" s="38"/>
      <c r="AT180" s="17" t="s">
        <v>177</v>
      </c>
      <c r="AU180" s="17" t="s">
        <v>85</v>
      </c>
    </row>
    <row r="181" s="14" customFormat="1">
      <c r="A181" s="14"/>
      <c r="B181" s="258"/>
      <c r="C181" s="259"/>
      <c r="D181" s="241" t="s">
        <v>169</v>
      </c>
      <c r="E181" s="260" t="s">
        <v>1</v>
      </c>
      <c r="F181" s="261" t="s">
        <v>927</v>
      </c>
      <c r="G181" s="259"/>
      <c r="H181" s="260" t="s">
        <v>1</v>
      </c>
      <c r="I181" s="262"/>
      <c r="J181" s="259"/>
      <c r="K181" s="259"/>
      <c r="L181" s="263"/>
      <c r="M181" s="264"/>
      <c r="N181" s="265"/>
      <c r="O181" s="265"/>
      <c r="P181" s="265"/>
      <c r="Q181" s="265"/>
      <c r="R181" s="265"/>
      <c r="S181" s="265"/>
      <c r="T181" s="266"/>
      <c r="U181" s="14"/>
      <c r="V181" s="14"/>
      <c r="W181" s="14"/>
      <c r="X181" s="14"/>
      <c r="Y181" s="14"/>
      <c r="Z181" s="14"/>
      <c r="AA181" s="14"/>
      <c r="AB181" s="14"/>
      <c r="AC181" s="14"/>
      <c r="AD181" s="14"/>
      <c r="AE181" s="14"/>
      <c r="AT181" s="267" t="s">
        <v>169</v>
      </c>
      <c r="AU181" s="267" t="s">
        <v>85</v>
      </c>
      <c r="AV181" s="14" t="s">
        <v>21</v>
      </c>
      <c r="AW181" s="14" t="s">
        <v>34</v>
      </c>
      <c r="AX181" s="14" t="s">
        <v>77</v>
      </c>
      <c r="AY181" s="267" t="s">
        <v>150</v>
      </c>
    </row>
    <row r="182" s="14" customFormat="1">
      <c r="A182" s="14"/>
      <c r="B182" s="258"/>
      <c r="C182" s="259"/>
      <c r="D182" s="241" t="s">
        <v>169</v>
      </c>
      <c r="E182" s="260" t="s">
        <v>1</v>
      </c>
      <c r="F182" s="261" t="s">
        <v>928</v>
      </c>
      <c r="G182" s="259"/>
      <c r="H182" s="260" t="s">
        <v>1</v>
      </c>
      <c r="I182" s="262"/>
      <c r="J182" s="259"/>
      <c r="K182" s="259"/>
      <c r="L182" s="263"/>
      <c r="M182" s="264"/>
      <c r="N182" s="265"/>
      <c r="O182" s="265"/>
      <c r="P182" s="265"/>
      <c r="Q182" s="265"/>
      <c r="R182" s="265"/>
      <c r="S182" s="265"/>
      <c r="T182" s="266"/>
      <c r="U182" s="14"/>
      <c r="V182" s="14"/>
      <c r="W182" s="14"/>
      <c r="X182" s="14"/>
      <c r="Y182" s="14"/>
      <c r="Z182" s="14"/>
      <c r="AA182" s="14"/>
      <c r="AB182" s="14"/>
      <c r="AC182" s="14"/>
      <c r="AD182" s="14"/>
      <c r="AE182" s="14"/>
      <c r="AT182" s="267" t="s">
        <v>169</v>
      </c>
      <c r="AU182" s="267" t="s">
        <v>85</v>
      </c>
      <c r="AV182" s="14" t="s">
        <v>21</v>
      </c>
      <c r="AW182" s="14" t="s">
        <v>34</v>
      </c>
      <c r="AX182" s="14" t="s">
        <v>77</v>
      </c>
      <c r="AY182" s="267" t="s">
        <v>150</v>
      </c>
    </row>
    <row r="183" s="13" customFormat="1">
      <c r="A183" s="13"/>
      <c r="B183" s="247"/>
      <c r="C183" s="248"/>
      <c r="D183" s="241" t="s">
        <v>169</v>
      </c>
      <c r="E183" s="249" t="s">
        <v>1</v>
      </c>
      <c r="F183" s="250" t="s">
        <v>929</v>
      </c>
      <c r="G183" s="248"/>
      <c r="H183" s="251">
        <v>100</v>
      </c>
      <c r="I183" s="252"/>
      <c r="J183" s="248"/>
      <c r="K183" s="248"/>
      <c r="L183" s="253"/>
      <c r="M183" s="254"/>
      <c r="N183" s="255"/>
      <c r="O183" s="255"/>
      <c r="P183" s="255"/>
      <c r="Q183" s="255"/>
      <c r="R183" s="255"/>
      <c r="S183" s="255"/>
      <c r="T183" s="256"/>
      <c r="U183" s="13"/>
      <c r="V183" s="13"/>
      <c r="W183" s="13"/>
      <c r="X183" s="13"/>
      <c r="Y183" s="13"/>
      <c r="Z183" s="13"/>
      <c r="AA183" s="13"/>
      <c r="AB183" s="13"/>
      <c r="AC183" s="13"/>
      <c r="AD183" s="13"/>
      <c r="AE183" s="13"/>
      <c r="AT183" s="257" t="s">
        <v>169</v>
      </c>
      <c r="AU183" s="257" t="s">
        <v>85</v>
      </c>
      <c r="AV183" s="13" t="s">
        <v>85</v>
      </c>
      <c r="AW183" s="13" t="s">
        <v>34</v>
      </c>
      <c r="AX183" s="13" t="s">
        <v>21</v>
      </c>
      <c r="AY183" s="257" t="s">
        <v>150</v>
      </c>
    </row>
    <row r="184" s="2" customFormat="1" ht="24.15" customHeight="1">
      <c r="A184" s="38"/>
      <c r="B184" s="39"/>
      <c r="C184" s="228" t="s">
        <v>252</v>
      </c>
      <c r="D184" s="228" t="s">
        <v>152</v>
      </c>
      <c r="E184" s="229" t="s">
        <v>930</v>
      </c>
      <c r="F184" s="230" t="s">
        <v>931</v>
      </c>
      <c r="G184" s="231" t="s">
        <v>173</v>
      </c>
      <c r="H184" s="232">
        <v>100</v>
      </c>
      <c r="I184" s="233"/>
      <c r="J184" s="234">
        <f>ROUND(I184*H184,2)</f>
        <v>0</v>
      </c>
      <c r="K184" s="230" t="s">
        <v>701</v>
      </c>
      <c r="L184" s="44"/>
      <c r="M184" s="235" t="s">
        <v>1</v>
      </c>
      <c r="N184" s="236" t="s">
        <v>42</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157</v>
      </c>
      <c r="AT184" s="239" t="s">
        <v>152</v>
      </c>
      <c r="AU184" s="239" t="s">
        <v>85</v>
      </c>
      <c r="AY184" s="17" t="s">
        <v>150</v>
      </c>
      <c r="BE184" s="240">
        <f>IF(N184="základní",J184,0)</f>
        <v>0</v>
      </c>
      <c r="BF184" s="240">
        <f>IF(N184="snížená",J184,0)</f>
        <v>0</v>
      </c>
      <c r="BG184" s="240">
        <f>IF(N184="zákl. přenesená",J184,0)</f>
        <v>0</v>
      </c>
      <c r="BH184" s="240">
        <f>IF(N184="sníž. přenesená",J184,0)</f>
        <v>0</v>
      </c>
      <c r="BI184" s="240">
        <f>IF(N184="nulová",J184,0)</f>
        <v>0</v>
      </c>
      <c r="BJ184" s="17" t="s">
        <v>21</v>
      </c>
      <c r="BK184" s="240">
        <f>ROUND(I184*H184,2)</f>
        <v>0</v>
      </c>
      <c r="BL184" s="17" t="s">
        <v>157</v>
      </c>
      <c r="BM184" s="239" t="s">
        <v>1179</v>
      </c>
    </row>
    <row r="185" s="2" customFormat="1">
      <c r="A185" s="38"/>
      <c r="B185" s="39"/>
      <c r="C185" s="40"/>
      <c r="D185" s="241" t="s">
        <v>159</v>
      </c>
      <c r="E185" s="40"/>
      <c r="F185" s="242" t="s">
        <v>933</v>
      </c>
      <c r="G185" s="40"/>
      <c r="H185" s="40"/>
      <c r="I185" s="243"/>
      <c r="J185" s="40"/>
      <c r="K185" s="40"/>
      <c r="L185" s="44"/>
      <c r="M185" s="244"/>
      <c r="N185" s="245"/>
      <c r="O185" s="91"/>
      <c r="P185" s="91"/>
      <c r="Q185" s="91"/>
      <c r="R185" s="91"/>
      <c r="S185" s="91"/>
      <c r="T185" s="92"/>
      <c r="U185" s="38"/>
      <c r="V185" s="38"/>
      <c r="W185" s="38"/>
      <c r="X185" s="38"/>
      <c r="Y185" s="38"/>
      <c r="Z185" s="38"/>
      <c r="AA185" s="38"/>
      <c r="AB185" s="38"/>
      <c r="AC185" s="38"/>
      <c r="AD185" s="38"/>
      <c r="AE185" s="38"/>
      <c r="AT185" s="17" t="s">
        <v>159</v>
      </c>
      <c r="AU185" s="17" t="s">
        <v>85</v>
      </c>
    </row>
    <row r="186" s="2" customFormat="1">
      <c r="A186" s="38"/>
      <c r="B186" s="39"/>
      <c r="C186" s="40"/>
      <c r="D186" s="241" t="s">
        <v>161</v>
      </c>
      <c r="E186" s="40"/>
      <c r="F186" s="246" t="s">
        <v>790</v>
      </c>
      <c r="G186" s="40"/>
      <c r="H186" s="40"/>
      <c r="I186" s="243"/>
      <c r="J186" s="40"/>
      <c r="K186" s="40"/>
      <c r="L186" s="44"/>
      <c r="M186" s="244"/>
      <c r="N186" s="245"/>
      <c r="O186" s="91"/>
      <c r="P186" s="91"/>
      <c r="Q186" s="91"/>
      <c r="R186" s="91"/>
      <c r="S186" s="91"/>
      <c r="T186" s="92"/>
      <c r="U186" s="38"/>
      <c r="V186" s="38"/>
      <c r="W186" s="38"/>
      <c r="X186" s="38"/>
      <c r="Y186" s="38"/>
      <c r="Z186" s="38"/>
      <c r="AA186" s="38"/>
      <c r="AB186" s="38"/>
      <c r="AC186" s="38"/>
      <c r="AD186" s="38"/>
      <c r="AE186" s="38"/>
      <c r="AT186" s="17" t="s">
        <v>161</v>
      </c>
      <c r="AU186" s="17" t="s">
        <v>85</v>
      </c>
    </row>
    <row r="187" s="2" customFormat="1">
      <c r="A187" s="38"/>
      <c r="B187" s="39"/>
      <c r="C187" s="40"/>
      <c r="D187" s="241" t="s">
        <v>177</v>
      </c>
      <c r="E187" s="40"/>
      <c r="F187" s="246" t="s">
        <v>934</v>
      </c>
      <c r="G187" s="40"/>
      <c r="H187" s="40"/>
      <c r="I187" s="243"/>
      <c r="J187" s="40"/>
      <c r="K187" s="40"/>
      <c r="L187" s="44"/>
      <c r="M187" s="244"/>
      <c r="N187" s="245"/>
      <c r="O187" s="91"/>
      <c r="P187" s="91"/>
      <c r="Q187" s="91"/>
      <c r="R187" s="91"/>
      <c r="S187" s="91"/>
      <c r="T187" s="92"/>
      <c r="U187" s="38"/>
      <c r="V187" s="38"/>
      <c r="W187" s="38"/>
      <c r="X187" s="38"/>
      <c r="Y187" s="38"/>
      <c r="Z187" s="38"/>
      <c r="AA187" s="38"/>
      <c r="AB187" s="38"/>
      <c r="AC187" s="38"/>
      <c r="AD187" s="38"/>
      <c r="AE187" s="38"/>
      <c r="AT187" s="17" t="s">
        <v>177</v>
      </c>
      <c r="AU187" s="17" t="s">
        <v>85</v>
      </c>
    </row>
    <row r="188" s="14" customFormat="1">
      <c r="A188" s="14"/>
      <c r="B188" s="258"/>
      <c r="C188" s="259"/>
      <c r="D188" s="241" t="s">
        <v>169</v>
      </c>
      <c r="E188" s="260" t="s">
        <v>1</v>
      </c>
      <c r="F188" s="261" t="s">
        <v>928</v>
      </c>
      <c r="G188" s="259"/>
      <c r="H188" s="260" t="s">
        <v>1</v>
      </c>
      <c r="I188" s="262"/>
      <c r="J188" s="259"/>
      <c r="K188" s="259"/>
      <c r="L188" s="263"/>
      <c r="M188" s="264"/>
      <c r="N188" s="265"/>
      <c r="O188" s="265"/>
      <c r="P188" s="265"/>
      <c r="Q188" s="265"/>
      <c r="R188" s="265"/>
      <c r="S188" s="265"/>
      <c r="T188" s="266"/>
      <c r="U188" s="14"/>
      <c r="V188" s="14"/>
      <c r="W188" s="14"/>
      <c r="X188" s="14"/>
      <c r="Y188" s="14"/>
      <c r="Z188" s="14"/>
      <c r="AA188" s="14"/>
      <c r="AB188" s="14"/>
      <c r="AC188" s="14"/>
      <c r="AD188" s="14"/>
      <c r="AE188" s="14"/>
      <c r="AT188" s="267" t="s">
        <v>169</v>
      </c>
      <c r="AU188" s="267" t="s">
        <v>85</v>
      </c>
      <c r="AV188" s="14" t="s">
        <v>21</v>
      </c>
      <c r="AW188" s="14" t="s">
        <v>34</v>
      </c>
      <c r="AX188" s="14" t="s">
        <v>77</v>
      </c>
      <c r="AY188" s="267" t="s">
        <v>150</v>
      </c>
    </row>
    <row r="189" s="13" customFormat="1">
      <c r="A189" s="13"/>
      <c r="B189" s="247"/>
      <c r="C189" s="248"/>
      <c r="D189" s="241" t="s">
        <v>169</v>
      </c>
      <c r="E189" s="249" t="s">
        <v>1</v>
      </c>
      <c r="F189" s="250" t="s">
        <v>929</v>
      </c>
      <c r="G189" s="248"/>
      <c r="H189" s="251">
        <v>100</v>
      </c>
      <c r="I189" s="252"/>
      <c r="J189" s="248"/>
      <c r="K189" s="248"/>
      <c r="L189" s="253"/>
      <c r="M189" s="254"/>
      <c r="N189" s="255"/>
      <c r="O189" s="255"/>
      <c r="P189" s="255"/>
      <c r="Q189" s="255"/>
      <c r="R189" s="255"/>
      <c r="S189" s="255"/>
      <c r="T189" s="256"/>
      <c r="U189" s="13"/>
      <c r="V189" s="13"/>
      <c r="W189" s="13"/>
      <c r="X189" s="13"/>
      <c r="Y189" s="13"/>
      <c r="Z189" s="13"/>
      <c r="AA189" s="13"/>
      <c r="AB189" s="13"/>
      <c r="AC189" s="13"/>
      <c r="AD189" s="13"/>
      <c r="AE189" s="13"/>
      <c r="AT189" s="257" t="s">
        <v>169</v>
      </c>
      <c r="AU189" s="257" t="s">
        <v>85</v>
      </c>
      <c r="AV189" s="13" t="s">
        <v>85</v>
      </c>
      <c r="AW189" s="13" t="s">
        <v>34</v>
      </c>
      <c r="AX189" s="13" t="s">
        <v>21</v>
      </c>
      <c r="AY189" s="257" t="s">
        <v>150</v>
      </c>
    </row>
    <row r="190" s="2" customFormat="1" ht="24.15" customHeight="1">
      <c r="A190" s="38"/>
      <c r="B190" s="39"/>
      <c r="C190" s="228" t="s">
        <v>8</v>
      </c>
      <c r="D190" s="228" t="s">
        <v>152</v>
      </c>
      <c r="E190" s="229" t="s">
        <v>1180</v>
      </c>
      <c r="F190" s="230" t="s">
        <v>1181</v>
      </c>
      <c r="G190" s="231" t="s">
        <v>799</v>
      </c>
      <c r="H190" s="232">
        <v>2</v>
      </c>
      <c r="I190" s="233"/>
      <c r="J190" s="234">
        <f>ROUND(I190*H190,2)</f>
        <v>0</v>
      </c>
      <c r="K190" s="230" t="s">
        <v>701</v>
      </c>
      <c r="L190" s="44"/>
      <c r="M190" s="235" t="s">
        <v>1</v>
      </c>
      <c r="N190" s="236" t="s">
        <v>42</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157</v>
      </c>
      <c r="AT190" s="239" t="s">
        <v>152</v>
      </c>
      <c r="AU190" s="239" t="s">
        <v>85</v>
      </c>
      <c r="AY190" s="17" t="s">
        <v>150</v>
      </c>
      <c r="BE190" s="240">
        <f>IF(N190="základní",J190,0)</f>
        <v>0</v>
      </c>
      <c r="BF190" s="240">
        <f>IF(N190="snížená",J190,0)</f>
        <v>0</v>
      </c>
      <c r="BG190" s="240">
        <f>IF(N190="zákl. přenesená",J190,0)</f>
        <v>0</v>
      </c>
      <c r="BH190" s="240">
        <f>IF(N190="sníž. přenesená",J190,0)</f>
        <v>0</v>
      </c>
      <c r="BI190" s="240">
        <f>IF(N190="nulová",J190,0)</f>
        <v>0</v>
      </c>
      <c r="BJ190" s="17" t="s">
        <v>21</v>
      </c>
      <c r="BK190" s="240">
        <f>ROUND(I190*H190,2)</f>
        <v>0</v>
      </c>
      <c r="BL190" s="17" t="s">
        <v>157</v>
      </c>
      <c r="BM190" s="239" t="s">
        <v>1182</v>
      </c>
    </row>
    <row r="191" s="2" customFormat="1">
      <c r="A191" s="38"/>
      <c r="B191" s="39"/>
      <c r="C191" s="40"/>
      <c r="D191" s="241" t="s">
        <v>159</v>
      </c>
      <c r="E191" s="40"/>
      <c r="F191" s="242" t="s">
        <v>1183</v>
      </c>
      <c r="G191" s="40"/>
      <c r="H191" s="40"/>
      <c r="I191" s="243"/>
      <c r="J191" s="40"/>
      <c r="K191" s="40"/>
      <c r="L191" s="44"/>
      <c r="M191" s="244"/>
      <c r="N191" s="245"/>
      <c r="O191" s="91"/>
      <c r="P191" s="91"/>
      <c r="Q191" s="91"/>
      <c r="R191" s="91"/>
      <c r="S191" s="91"/>
      <c r="T191" s="92"/>
      <c r="U191" s="38"/>
      <c r="V191" s="38"/>
      <c r="W191" s="38"/>
      <c r="X191" s="38"/>
      <c r="Y191" s="38"/>
      <c r="Z191" s="38"/>
      <c r="AA191" s="38"/>
      <c r="AB191" s="38"/>
      <c r="AC191" s="38"/>
      <c r="AD191" s="38"/>
      <c r="AE191" s="38"/>
      <c r="AT191" s="17" t="s">
        <v>159</v>
      </c>
      <c r="AU191" s="17" t="s">
        <v>85</v>
      </c>
    </row>
    <row r="192" s="2" customFormat="1">
      <c r="A192" s="38"/>
      <c r="B192" s="39"/>
      <c r="C192" s="40"/>
      <c r="D192" s="241" t="s">
        <v>161</v>
      </c>
      <c r="E192" s="40"/>
      <c r="F192" s="246" t="s">
        <v>802</v>
      </c>
      <c r="G192" s="40"/>
      <c r="H192" s="40"/>
      <c r="I192" s="243"/>
      <c r="J192" s="40"/>
      <c r="K192" s="40"/>
      <c r="L192" s="44"/>
      <c r="M192" s="244"/>
      <c r="N192" s="245"/>
      <c r="O192" s="91"/>
      <c r="P192" s="91"/>
      <c r="Q192" s="91"/>
      <c r="R192" s="91"/>
      <c r="S192" s="91"/>
      <c r="T192" s="92"/>
      <c r="U192" s="38"/>
      <c r="V192" s="38"/>
      <c r="W192" s="38"/>
      <c r="X192" s="38"/>
      <c r="Y192" s="38"/>
      <c r="Z192" s="38"/>
      <c r="AA192" s="38"/>
      <c r="AB192" s="38"/>
      <c r="AC192" s="38"/>
      <c r="AD192" s="38"/>
      <c r="AE192" s="38"/>
      <c r="AT192" s="17" t="s">
        <v>161</v>
      </c>
      <c r="AU192" s="17" t="s">
        <v>85</v>
      </c>
    </row>
    <row r="193" s="2" customFormat="1">
      <c r="A193" s="38"/>
      <c r="B193" s="39"/>
      <c r="C193" s="40"/>
      <c r="D193" s="241" t="s">
        <v>177</v>
      </c>
      <c r="E193" s="40"/>
      <c r="F193" s="246" t="s">
        <v>1170</v>
      </c>
      <c r="G193" s="40"/>
      <c r="H193" s="40"/>
      <c r="I193" s="243"/>
      <c r="J193" s="40"/>
      <c r="K193" s="40"/>
      <c r="L193" s="44"/>
      <c r="M193" s="244"/>
      <c r="N193" s="245"/>
      <c r="O193" s="91"/>
      <c r="P193" s="91"/>
      <c r="Q193" s="91"/>
      <c r="R193" s="91"/>
      <c r="S193" s="91"/>
      <c r="T193" s="92"/>
      <c r="U193" s="38"/>
      <c r="V193" s="38"/>
      <c r="W193" s="38"/>
      <c r="X193" s="38"/>
      <c r="Y193" s="38"/>
      <c r="Z193" s="38"/>
      <c r="AA193" s="38"/>
      <c r="AB193" s="38"/>
      <c r="AC193" s="38"/>
      <c r="AD193" s="38"/>
      <c r="AE193" s="38"/>
      <c r="AT193" s="17" t="s">
        <v>177</v>
      </c>
      <c r="AU193" s="17" t="s">
        <v>85</v>
      </c>
    </row>
    <row r="194" s="2" customFormat="1" ht="24.15" customHeight="1">
      <c r="A194" s="38"/>
      <c r="B194" s="39"/>
      <c r="C194" s="228" t="s">
        <v>265</v>
      </c>
      <c r="D194" s="228" t="s">
        <v>152</v>
      </c>
      <c r="E194" s="229" t="s">
        <v>937</v>
      </c>
      <c r="F194" s="230" t="s">
        <v>938</v>
      </c>
      <c r="G194" s="231" t="s">
        <v>173</v>
      </c>
      <c r="H194" s="232">
        <v>48.195999999999998</v>
      </c>
      <c r="I194" s="233"/>
      <c r="J194" s="234">
        <f>ROUND(I194*H194,2)</f>
        <v>0</v>
      </c>
      <c r="K194" s="230" t="s">
        <v>701</v>
      </c>
      <c r="L194" s="44"/>
      <c r="M194" s="235" t="s">
        <v>1</v>
      </c>
      <c r="N194" s="236" t="s">
        <v>42</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157</v>
      </c>
      <c r="AT194" s="239" t="s">
        <v>152</v>
      </c>
      <c r="AU194" s="239" t="s">
        <v>85</v>
      </c>
      <c r="AY194" s="17" t="s">
        <v>150</v>
      </c>
      <c r="BE194" s="240">
        <f>IF(N194="základní",J194,0)</f>
        <v>0</v>
      </c>
      <c r="BF194" s="240">
        <f>IF(N194="snížená",J194,0)</f>
        <v>0</v>
      </c>
      <c r="BG194" s="240">
        <f>IF(N194="zákl. přenesená",J194,0)</f>
        <v>0</v>
      </c>
      <c r="BH194" s="240">
        <f>IF(N194="sníž. přenesená",J194,0)</f>
        <v>0</v>
      </c>
      <c r="BI194" s="240">
        <f>IF(N194="nulová",J194,0)</f>
        <v>0</v>
      </c>
      <c r="BJ194" s="17" t="s">
        <v>21</v>
      </c>
      <c r="BK194" s="240">
        <f>ROUND(I194*H194,2)</f>
        <v>0</v>
      </c>
      <c r="BL194" s="17" t="s">
        <v>157</v>
      </c>
      <c r="BM194" s="239" t="s">
        <v>1184</v>
      </c>
    </row>
    <row r="195" s="2" customFormat="1">
      <c r="A195" s="38"/>
      <c r="B195" s="39"/>
      <c r="C195" s="40"/>
      <c r="D195" s="241" t="s">
        <v>159</v>
      </c>
      <c r="E195" s="40"/>
      <c r="F195" s="242" t="s">
        <v>940</v>
      </c>
      <c r="G195" s="40"/>
      <c r="H195" s="40"/>
      <c r="I195" s="243"/>
      <c r="J195" s="40"/>
      <c r="K195" s="40"/>
      <c r="L195" s="44"/>
      <c r="M195" s="244"/>
      <c r="N195" s="245"/>
      <c r="O195" s="91"/>
      <c r="P195" s="91"/>
      <c r="Q195" s="91"/>
      <c r="R195" s="91"/>
      <c r="S195" s="91"/>
      <c r="T195" s="92"/>
      <c r="U195" s="38"/>
      <c r="V195" s="38"/>
      <c r="W195" s="38"/>
      <c r="X195" s="38"/>
      <c r="Y195" s="38"/>
      <c r="Z195" s="38"/>
      <c r="AA195" s="38"/>
      <c r="AB195" s="38"/>
      <c r="AC195" s="38"/>
      <c r="AD195" s="38"/>
      <c r="AE195" s="38"/>
      <c r="AT195" s="17" t="s">
        <v>159</v>
      </c>
      <c r="AU195" s="17" t="s">
        <v>85</v>
      </c>
    </row>
    <row r="196" s="2" customFormat="1">
      <c r="A196" s="38"/>
      <c r="B196" s="39"/>
      <c r="C196" s="40"/>
      <c r="D196" s="241" t="s">
        <v>161</v>
      </c>
      <c r="E196" s="40"/>
      <c r="F196" s="246" t="s">
        <v>941</v>
      </c>
      <c r="G196" s="40"/>
      <c r="H196" s="40"/>
      <c r="I196" s="243"/>
      <c r="J196" s="40"/>
      <c r="K196" s="40"/>
      <c r="L196" s="44"/>
      <c r="M196" s="244"/>
      <c r="N196" s="245"/>
      <c r="O196" s="91"/>
      <c r="P196" s="91"/>
      <c r="Q196" s="91"/>
      <c r="R196" s="91"/>
      <c r="S196" s="91"/>
      <c r="T196" s="92"/>
      <c r="U196" s="38"/>
      <c r="V196" s="38"/>
      <c r="W196" s="38"/>
      <c r="X196" s="38"/>
      <c r="Y196" s="38"/>
      <c r="Z196" s="38"/>
      <c r="AA196" s="38"/>
      <c r="AB196" s="38"/>
      <c r="AC196" s="38"/>
      <c r="AD196" s="38"/>
      <c r="AE196" s="38"/>
      <c r="AT196" s="17" t="s">
        <v>161</v>
      </c>
      <c r="AU196" s="17" t="s">
        <v>85</v>
      </c>
    </row>
    <row r="197" s="2" customFormat="1">
      <c r="A197" s="38"/>
      <c r="B197" s="39"/>
      <c r="C197" s="40"/>
      <c r="D197" s="241" t="s">
        <v>177</v>
      </c>
      <c r="E197" s="40"/>
      <c r="F197" s="246" t="s">
        <v>1163</v>
      </c>
      <c r="G197" s="40"/>
      <c r="H197" s="40"/>
      <c r="I197" s="243"/>
      <c r="J197" s="40"/>
      <c r="K197" s="40"/>
      <c r="L197" s="44"/>
      <c r="M197" s="244"/>
      <c r="N197" s="245"/>
      <c r="O197" s="91"/>
      <c r="P197" s="91"/>
      <c r="Q197" s="91"/>
      <c r="R197" s="91"/>
      <c r="S197" s="91"/>
      <c r="T197" s="92"/>
      <c r="U197" s="38"/>
      <c r="V197" s="38"/>
      <c r="W197" s="38"/>
      <c r="X197" s="38"/>
      <c r="Y197" s="38"/>
      <c r="Z197" s="38"/>
      <c r="AA197" s="38"/>
      <c r="AB197" s="38"/>
      <c r="AC197" s="38"/>
      <c r="AD197" s="38"/>
      <c r="AE197" s="38"/>
      <c r="AT197" s="17" t="s">
        <v>177</v>
      </c>
      <c r="AU197" s="17" t="s">
        <v>85</v>
      </c>
    </row>
    <row r="198" s="14" customFormat="1">
      <c r="A198" s="14"/>
      <c r="B198" s="258"/>
      <c r="C198" s="259"/>
      <c r="D198" s="241" t="s">
        <v>169</v>
      </c>
      <c r="E198" s="260" t="s">
        <v>1</v>
      </c>
      <c r="F198" s="261" t="s">
        <v>1185</v>
      </c>
      <c r="G198" s="259"/>
      <c r="H198" s="260" t="s">
        <v>1</v>
      </c>
      <c r="I198" s="262"/>
      <c r="J198" s="259"/>
      <c r="K198" s="259"/>
      <c r="L198" s="263"/>
      <c r="M198" s="264"/>
      <c r="N198" s="265"/>
      <c r="O198" s="265"/>
      <c r="P198" s="265"/>
      <c r="Q198" s="265"/>
      <c r="R198" s="265"/>
      <c r="S198" s="265"/>
      <c r="T198" s="266"/>
      <c r="U198" s="14"/>
      <c r="V198" s="14"/>
      <c r="W198" s="14"/>
      <c r="X198" s="14"/>
      <c r="Y198" s="14"/>
      <c r="Z198" s="14"/>
      <c r="AA198" s="14"/>
      <c r="AB198" s="14"/>
      <c r="AC198" s="14"/>
      <c r="AD198" s="14"/>
      <c r="AE198" s="14"/>
      <c r="AT198" s="267" t="s">
        <v>169</v>
      </c>
      <c r="AU198" s="267" t="s">
        <v>85</v>
      </c>
      <c r="AV198" s="14" t="s">
        <v>21</v>
      </c>
      <c r="AW198" s="14" t="s">
        <v>34</v>
      </c>
      <c r="AX198" s="14" t="s">
        <v>77</v>
      </c>
      <c r="AY198" s="267" t="s">
        <v>150</v>
      </c>
    </row>
    <row r="199" s="13" customFormat="1">
      <c r="A199" s="13"/>
      <c r="B199" s="247"/>
      <c r="C199" s="248"/>
      <c r="D199" s="241" t="s">
        <v>169</v>
      </c>
      <c r="E199" s="249" t="s">
        <v>1</v>
      </c>
      <c r="F199" s="250" t="s">
        <v>1186</v>
      </c>
      <c r="G199" s="248"/>
      <c r="H199" s="251">
        <v>32.131</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169</v>
      </c>
      <c r="AU199" s="257" t="s">
        <v>85</v>
      </c>
      <c r="AV199" s="13" t="s">
        <v>85</v>
      </c>
      <c r="AW199" s="13" t="s">
        <v>34</v>
      </c>
      <c r="AX199" s="13" t="s">
        <v>77</v>
      </c>
      <c r="AY199" s="257" t="s">
        <v>150</v>
      </c>
    </row>
    <row r="200" s="14" customFormat="1">
      <c r="A200" s="14"/>
      <c r="B200" s="258"/>
      <c r="C200" s="259"/>
      <c r="D200" s="241" t="s">
        <v>169</v>
      </c>
      <c r="E200" s="260" t="s">
        <v>1</v>
      </c>
      <c r="F200" s="261" t="s">
        <v>1187</v>
      </c>
      <c r="G200" s="259"/>
      <c r="H200" s="260" t="s">
        <v>1</v>
      </c>
      <c r="I200" s="262"/>
      <c r="J200" s="259"/>
      <c r="K200" s="259"/>
      <c r="L200" s="263"/>
      <c r="M200" s="264"/>
      <c r="N200" s="265"/>
      <c r="O200" s="265"/>
      <c r="P200" s="265"/>
      <c r="Q200" s="265"/>
      <c r="R200" s="265"/>
      <c r="S200" s="265"/>
      <c r="T200" s="266"/>
      <c r="U200" s="14"/>
      <c r="V200" s="14"/>
      <c r="W200" s="14"/>
      <c r="X200" s="14"/>
      <c r="Y200" s="14"/>
      <c r="Z200" s="14"/>
      <c r="AA200" s="14"/>
      <c r="AB200" s="14"/>
      <c r="AC200" s="14"/>
      <c r="AD200" s="14"/>
      <c r="AE200" s="14"/>
      <c r="AT200" s="267" t="s">
        <v>169</v>
      </c>
      <c r="AU200" s="267" t="s">
        <v>85</v>
      </c>
      <c r="AV200" s="14" t="s">
        <v>21</v>
      </c>
      <c r="AW200" s="14" t="s">
        <v>34</v>
      </c>
      <c r="AX200" s="14" t="s">
        <v>77</v>
      </c>
      <c r="AY200" s="267" t="s">
        <v>150</v>
      </c>
    </row>
    <row r="201" s="13" customFormat="1">
      <c r="A201" s="13"/>
      <c r="B201" s="247"/>
      <c r="C201" s="248"/>
      <c r="D201" s="241" t="s">
        <v>169</v>
      </c>
      <c r="E201" s="249" t="s">
        <v>1</v>
      </c>
      <c r="F201" s="250" t="s">
        <v>1188</v>
      </c>
      <c r="G201" s="248"/>
      <c r="H201" s="251">
        <v>16.065000000000001</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169</v>
      </c>
      <c r="AU201" s="257" t="s">
        <v>85</v>
      </c>
      <c r="AV201" s="13" t="s">
        <v>85</v>
      </c>
      <c r="AW201" s="13" t="s">
        <v>34</v>
      </c>
      <c r="AX201" s="13" t="s">
        <v>77</v>
      </c>
      <c r="AY201" s="257" t="s">
        <v>150</v>
      </c>
    </row>
    <row r="202" s="15" customFormat="1">
      <c r="A202" s="15"/>
      <c r="B202" s="268"/>
      <c r="C202" s="269"/>
      <c r="D202" s="241" t="s">
        <v>169</v>
      </c>
      <c r="E202" s="270" t="s">
        <v>1</v>
      </c>
      <c r="F202" s="271" t="s">
        <v>188</v>
      </c>
      <c r="G202" s="269"/>
      <c r="H202" s="272">
        <v>48.195999999999998</v>
      </c>
      <c r="I202" s="273"/>
      <c r="J202" s="269"/>
      <c r="K202" s="269"/>
      <c r="L202" s="274"/>
      <c r="M202" s="275"/>
      <c r="N202" s="276"/>
      <c r="O202" s="276"/>
      <c r="P202" s="276"/>
      <c r="Q202" s="276"/>
      <c r="R202" s="276"/>
      <c r="S202" s="276"/>
      <c r="T202" s="277"/>
      <c r="U202" s="15"/>
      <c r="V202" s="15"/>
      <c r="W202" s="15"/>
      <c r="X202" s="15"/>
      <c r="Y202" s="15"/>
      <c r="Z202" s="15"/>
      <c r="AA202" s="15"/>
      <c r="AB202" s="15"/>
      <c r="AC202" s="15"/>
      <c r="AD202" s="15"/>
      <c r="AE202" s="15"/>
      <c r="AT202" s="278" t="s">
        <v>169</v>
      </c>
      <c r="AU202" s="278" t="s">
        <v>85</v>
      </c>
      <c r="AV202" s="15" t="s">
        <v>157</v>
      </c>
      <c r="AW202" s="15" t="s">
        <v>34</v>
      </c>
      <c r="AX202" s="15" t="s">
        <v>21</v>
      </c>
      <c r="AY202" s="278" t="s">
        <v>150</v>
      </c>
    </row>
    <row r="203" s="2" customFormat="1" ht="24.15" customHeight="1">
      <c r="A203" s="38"/>
      <c r="B203" s="39"/>
      <c r="C203" s="228" t="s">
        <v>273</v>
      </c>
      <c r="D203" s="228" t="s">
        <v>152</v>
      </c>
      <c r="E203" s="229" t="s">
        <v>943</v>
      </c>
      <c r="F203" s="230" t="s">
        <v>944</v>
      </c>
      <c r="G203" s="231" t="s">
        <v>173</v>
      </c>
      <c r="H203" s="232">
        <v>49.845999999999997</v>
      </c>
      <c r="I203" s="233"/>
      <c r="J203" s="234">
        <f>ROUND(I203*H203,2)</f>
        <v>0</v>
      </c>
      <c r="K203" s="230" t="s">
        <v>701</v>
      </c>
      <c r="L203" s="44"/>
      <c r="M203" s="235" t="s">
        <v>1</v>
      </c>
      <c r="N203" s="236" t="s">
        <v>42</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157</v>
      </c>
      <c r="AT203" s="239" t="s">
        <v>152</v>
      </c>
      <c r="AU203" s="239" t="s">
        <v>85</v>
      </c>
      <c r="AY203" s="17" t="s">
        <v>150</v>
      </c>
      <c r="BE203" s="240">
        <f>IF(N203="základní",J203,0)</f>
        <v>0</v>
      </c>
      <c r="BF203" s="240">
        <f>IF(N203="snížená",J203,0)</f>
        <v>0</v>
      </c>
      <c r="BG203" s="240">
        <f>IF(N203="zákl. přenesená",J203,0)</f>
        <v>0</v>
      </c>
      <c r="BH203" s="240">
        <f>IF(N203="sníž. přenesená",J203,0)</f>
        <v>0</v>
      </c>
      <c r="BI203" s="240">
        <f>IF(N203="nulová",J203,0)</f>
        <v>0</v>
      </c>
      <c r="BJ203" s="17" t="s">
        <v>21</v>
      </c>
      <c r="BK203" s="240">
        <f>ROUND(I203*H203,2)</f>
        <v>0</v>
      </c>
      <c r="BL203" s="17" t="s">
        <v>157</v>
      </c>
      <c r="BM203" s="239" t="s">
        <v>1189</v>
      </c>
    </row>
    <row r="204" s="2" customFormat="1">
      <c r="A204" s="38"/>
      <c r="B204" s="39"/>
      <c r="C204" s="40"/>
      <c r="D204" s="241" t="s">
        <v>159</v>
      </c>
      <c r="E204" s="40"/>
      <c r="F204" s="242" t="s">
        <v>946</v>
      </c>
      <c r="G204" s="40"/>
      <c r="H204" s="40"/>
      <c r="I204" s="243"/>
      <c r="J204" s="40"/>
      <c r="K204" s="40"/>
      <c r="L204" s="44"/>
      <c r="M204" s="244"/>
      <c r="N204" s="245"/>
      <c r="O204" s="91"/>
      <c r="P204" s="91"/>
      <c r="Q204" s="91"/>
      <c r="R204" s="91"/>
      <c r="S204" s="91"/>
      <c r="T204" s="92"/>
      <c r="U204" s="38"/>
      <c r="V204" s="38"/>
      <c r="W204" s="38"/>
      <c r="X204" s="38"/>
      <c r="Y204" s="38"/>
      <c r="Z204" s="38"/>
      <c r="AA204" s="38"/>
      <c r="AB204" s="38"/>
      <c r="AC204" s="38"/>
      <c r="AD204" s="38"/>
      <c r="AE204" s="38"/>
      <c r="AT204" s="17" t="s">
        <v>159</v>
      </c>
      <c r="AU204" s="17" t="s">
        <v>85</v>
      </c>
    </row>
    <row r="205" s="2" customFormat="1">
      <c r="A205" s="38"/>
      <c r="B205" s="39"/>
      <c r="C205" s="40"/>
      <c r="D205" s="241" t="s">
        <v>161</v>
      </c>
      <c r="E205" s="40"/>
      <c r="F205" s="246" t="s">
        <v>947</v>
      </c>
      <c r="G205" s="40"/>
      <c r="H205" s="40"/>
      <c r="I205" s="243"/>
      <c r="J205" s="40"/>
      <c r="K205" s="40"/>
      <c r="L205" s="44"/>
      <c r="M205" s="244"/>
      <c r="N205" s="245"/>
      <c r="O205" s="91"/>
      <c r="P205" s="91"/>
      <c r="Q205" s="91"/>
      <c r="R205" s="91"/>
      <c r="S205" s="91"/>
      <c r="T205" s="92"/>
      <c r="U205" s="38"/>
      <c r="V205" s="38"/>
      <c r="W205" s="38"/>
      <c r="X205" s="38"/>
      <c r="Y205" s="38"/>
      <c r="Z205" s="38"/>
      <c r="AA205" s="38"/>
      <c r="AB205" s="38"/>
      <c r="AC205" s="38"/>
      <c r="AD205" s="38"/>
      <c r="AE205" s="38"/>
      <c r="AT205" s="17" t="s">
        <v>161</v>
      </c>
      <c r="AU205" s="17" t="s">
        <v>85</v>
      </c>
    </row>
    <row r="206" s="2" customFormat="1">
      <c r="A206" s="38"/>
      <c r="B206" s="39"/>
      <c r="C206" s="40"/>
      <c r="D206" s="241" t="s">
        <v>177</v>
      </c>
      <c r="E206" s="40"/>
      <c r="F206" s="246" t="s">
        <v>1163</v>
      </c>
      <c r="G206" s="40"/>
      <c r="H206" s="40"/>
      <c r="I206" s="243"/>
      <c r="J206" s="40"/>
      <c r="K206" s="40"/>
      <c r="L206" s="44"/>
      <c r="M206" s="244"/>
      <c r="N206" s="245"/>
      <c r="O206" s="91"/>
      <c r="P206" s="91"/>
      <c r="Q206" s="91"/>
      <c r="R206" s="91"/>
      <c r="S206" s="91"/>
      <c r="T206" s="92"/>
      <c r="U206" s="38"/>
      <c r="V206" s="38"/>
      <c r="W206" s="38"/>
      <c r="X206" s="38"/>
      <c r="Y206" s="38"/>
      <c r="Z206" s="38"/>
      <c r="AA206" s="38"/>
      <c r="AB206" s="38"/>
      <c r="AC206" s="38"/>
      <c r="AD206" s="38"/>
      <c r="AE206" s="38"/>
      <c r="AT206" s="17" t="s">
        <v>177</v>
      </c>
      <c r="AU206" s="17" t="s">
        <v>85</v>
      </c>
    </row>
    <row r="207" s="14" customFormat="1">
      <c r="A207" s="14"/>
      <c r="B207" s="258"/>
      <c r="C207" s="259"/>
      <c r="D207" s="241" t="s">
        <v>169</v>
      </c>
      <c r="E207" s="260" t="s">
        <v>1</v>
      </c>
      <c r="F207" s="261" t="s">
        <v>1185</v>
      </c>
      <c r="G207" s="259"/>
      <c r="H207" s="260" t="s">
        <v>1</v>
      </c>
      <c r="I207" s="262"/>
      <c r="J207" s="259"/>
      <c r="K207" s="259"/>
      <c r="L207" s="263"/>
      <c r="M207" s="264"/>
      <c r="N207" s="265"/>
      <c r="O207" s="265"/>
      <c r="P207" s="265"/>
      <c r="Q207" s="265"/>
      <c r="R207" s="265"/>
      <c r="S207" s="265"/>
      <c r="T207" s="266"/>
      <c r="U207" s="14"/>
      <c r="V207" s="14"/>
      <c r="W207" s="14"/>
      <c r="X207" s="14"/>
      <c r="Y207" s="14"/>
      <c r="Z207" s="14"/>
      <c r="AA207" s="14"/>
      <c r="AB207" s="14"/>
      <c r="AC207" s="14"/>
      <c r="AD207" s="14"/>
      <c r="AE207" s="14"/>
      <c r="AT207" s="267" t="s">
        <v>169</v>
      </c>
      <c r="AU207" s="267" t="s">
        <v>85</v>
      </c>
      <c r="AV207" s="14" t="s">
        <v>21</v>
      </c>
      <c r="AW207" s="14" t="s">
        <v>34</v>
      </c>
      <c r="AX207" s="14" t="s">
        <v>77</v>
      </c>
      <c r="AY207" s="267" t="s">
        <v>150</v>
      </c>
    </row>
    <row r="208" s="13" customFormat="1">
      <c r="A208" s="13"/>
      <c r="B208" s="247"/>
      <c r="C208" s="248"/>
      <c r="D208" s="241" t="s">
        <v>169</v>
      </c>
      <c r="E208" s="249" t="s">
        <v>1</v>
      </c>
      <c r="F208" s="250" t="s">
        <v>1190</v>
      </c>
      <c r="G208" s="248"/>
      <c r="H208" s="251">
        <v>33.231000000000002</v>
      </c>
      <c r="I208" s="252"/>
      <c r="J208" s="248"/>
      <c r="K208" s="248"/>
      <c r="L208" s="253"/>
      <c r="M208" s="254"/>
      <c r="N208" s="255"/>
      <c r="O208" s="255"/>
      <c r="P208" s="255"/>
      <c r="Q208" s="255"/>
      <c r="R208" s="255"/>
      <c r="S208" s="255"/>
      <c r="T208" s="256"/>
      <c r="U208" s="13"/>
      <c r="V208" s="13"/>
      <c r="W208" s="13"/>
      <c r="X208" s="13"/>
      <c r="Y208" s="13"/>
      <c r="Z208" s="13"/>
      <c r="AA208" s="13"/>
      <c r="AB208" s="13"/>
      <c r="AC208" s="13"/>
      <c r="AD208" s="13"/>
      <c r="AE208" s="13"/>
      <c r="AT208" s="257" t="s">
        <v>169</v>
      </c>
      <c r="AU208" s="257" t="s">
        <v>85</v>
      </c>
      <c r="AV208" s="13" t="s">
        <v>85</v>
      </c>
      <c r="AW208" s="13" t="s">
        <v>34</v>
      </c>
      <c r="AX208" s="13" t="s">
        <v>77</v>
      </c>
      <c r="AY208" s="257" t="s">
        <v>150</v>
      </c>
    </row>
    <row r="209" s="14" customFormat="1">
      <c r="A209" s="14"/>
      <c r="B209" s="258"/>
      <c r="C209" s="259"/>
      <c r="D209" s="241" t="s">
        <v>169</v>
      </c>
      <c r="E209" s="260" t="s">
        <v>1</v>
      </c>
      <c r="F209" s="261" t="s">
        <v>1187</v>
      </c>
      <c r="G209" s="259"/>
      <c r="H209" s="260" t="s">
        <v>1</v>
      </c>
      <c r="I209" s="262"/>
      <c r="J209" s="259"/>
      <c r="K209" s="259"/>
      <c r="L209" s="263"/>
      <c r="M209" s="264"/>
      <c r="N209" s="265"/>
      <c r="O209" s="265"/>
      <c r="P209" s="265"/>
      <c r="Q209" s="265"/>
      <c r="R209" s="265"/>
      <c r="S209" s="265"/>
      <c r="T209" s="266"/>
      <c r="U209" s="14"/>
      <c r="V209" s="14"/>
      <c r="W209" s="14"/>
      <c r="X209" s="14"/>
      <c r="Y209" s="14"/>
      <c r="Z209" s="14"/>
      <c r="AA209" s="14"/>
      <c r="AB209" s="14"/>
      <c r="AC209" s="14"/>
      <c r="AD209" s="14"/>
      <c r="AE209" s="14"/>
      <c r="AT209" s="267" t="s">
        <v>169</v>
      </c>
      <c r="AU209" s="267" t="s">
        <v>85</v>
      </c>
      <c r="AV209" s="14" t="s">
        <v>21</v>
      </c>
      <c r="AW209" s="14" t="s">
        <v>34</v>
      </c>
      <c r="AX209" s="14" t="s">
        <v>77</v>
      </c>
      <c r="AY209" s="267" t="s">
        <v>150</v>
      </c>
    </row>
    <row r="210" s="13" customFormat="1">
      <c r="A210" s="13"/>
      <c r="B210" s="247"/>
      <c r="C210" s="248"/>
      <c r="D210" s="241" t="s">
        <v>169</v>
      </c>
      <c r="E210" s="249" t="s">
        <v>1</v>
      </c>
      <c r="F210" s="250" t="s">
        <v>1191</v>
      </c>
      <c r="G210" s="248"/>
      <c r="H210" s="251">
        <v>16.614999999999998</v>
      </c>
      <c r="I210" s="252"/>
      <c r="J210" s="248"/>
      <c r="K210" s="248"/>
      <c r="L210" s="253"/>
      <c r="M210" s="254"/>
      <c r="N210" s="255"/>
      <c r="O210" s="255"/>
      <c r="P210" s="255"/>
      <c r="Q210" s="255"/>
      <c r="R210" s="255"/>
      <c r="S210" s="255"/>
      <c r="T210" s="256"/>
      <c r="U210" s="13"/>
      <c r="V210" s="13"/>
      <c r="W210" s="13"/>
      <c r="X210" s="13"/>
      <c r="Y210" s="13"/>
      <c r="Z210" s="13"/>
      <c r="AA210" s="13"/>
      <c r="AB210" s="13"/>
      <c r="AC210" s="13"/>
      <c r="AD210" s="13"/>
      <c r="AE210" s="13"/>
      <c r="AT210" s="257" t="s">
        <v>169</v>
      </c>
      <c r="AU210" s="257" t="s">
        <v>85</v>
      </c>
      <c r="AV210" s="13" t="s">
        <v>85</v>
      </c>
      <c r="AW210" s="13" t="s">
        <v>34</v>
      </c>
      <c r="AX210" s="13" t="s">
        <v>77</v>
      </c>
      <c r="AY210" s="257" t="s">
        <v>150</v>
      </c>
    </row>
    <row r="211" s="15" customFormat="1">
      <c r="A211" s="15"/>
      <c r="B211" s="268"/>
      <c r="C211" s="269"/>
      <c r="D211" s="241" t="s">
        <v>169</v>
      </c>
      <c r="E211" s="270" t="s">
        <v>1</v>
      </c>
      <c r="F211" s="271" t="s">
        <v>188</v>
      </c>
      <c r="G211" s="269"/>
      <c r="H211" s="272">
        <v>49.845999999999997</v>
      </c>
      <c r="I211" s="273"/>
      <c r="J211" s="269"/>
      <c r="K211" s="269"/>
      <c r="L211" s="274"/>
      <c r="M211" s="275"/>
      <c r="N211" s="276"/>
      <c r="O211" s="276"/>
      <c r="P211" s="276"/>
      <c r="Q211" s="276"/>
      <c r="R211" s="276"/>
      <c r="S211" s="276"/>
      <c r="T211" s="277"/>
      <c r="U211" s="15"/>
      <c r="V211" s="15"/>
      <c r="W211" s="15"/>
      <c r="X211" s="15"/>
      <c r="Y211" s="15"/>
      <c r="Z211" s="15"/>
      <c r="AA211" s="15"/>
      <c r="AB211" s="15"/>
      <c r="AC211" s="15"/>
      <c r="AD211" s="15"/>
      <c r="AE211" s="15"/>
      <c r="AT211" s="278" t="s">
        <v>169</v>
      </c>
      <c r="AU211" s="278" t="s">
        <v>85</v>
      </c>
      <c r="AV211" s="15" t="s">
        <v>157</v>
      </c>
      <c r="AW211" s="15" t="s">
        <v>34</v>
      </c>
      <c r="AX211" s="15" t="s">
        <v>21</v>
      </c>
      <c r="AY211" s="278" t="s">
        <v>150</v>
      </c>
    </row>
    <row r="212" s="2" customFormat="1" ht="24.15" customHeight="1">
      <c r="A212" s="38"/>
      <c r="B212" s="39"/>
      <c r="C212" s="228" t="s">
        <v>282</v>
      </c>
      <c r="D212" s="228" t="s">
        <v>152</v>
      </c>
      <c r="E212" s="229" t="s">
        <v>948</v>
      </c>
      <c r="F212" s="230" t="s">
        <v>949</v>
      </c>
      <c r="G212" s="231" t="s">
        <v>173</v>
      </c>
      <c r="H212" s="232">
        <v>48.195999999999998</v>
      </c>
      <c r="I212" s="233"/>
      <c r="J212" s="234">
        <f>ROUND(I212*H212,2)</f>
        <v>0</v>
      </c>
      <c r="K212" s="230" t="s">
        <v>701</v>
      </c>
      <c r="L212" s="44"/>
      <c r="M212" s="235" t="s">
        <v>1</v>
      </c>
      <c r="N212" s="236" t="s">
        <v>42</v>
      </c>
      <c r="O212" s="91"/>
      <c r="P212" s="237">
        <f>O212*H212</f>
        <v>0</v>
      </c>
      <c r="Q212" s="237">
        <v>0</v>
      </c>
      <c r="R212" s="237">
        <f>Q212*H212</f>
        <v>0</v>
      </c>
      <c r="S212" s="237">
        <v>0</v>
      </c>
      <c r="T212" s="238">
        <f>S212*H212</f>
        <v>0</v>
      </c>
      <c r="U212" s="38"/>
      <c r="V212" s="38"/>
      <c r="W212" s="38"/>
      <c r="X212" s="38"/>
      <c r="Y212" s="38"/>
      <c r="Z212" s="38"/>
      <c r="AA212" s="38"/>
      <c r="AB212" s="38"/>
      <c r="AC212" s="38"/>
      <c r="AD212" s="38"/>
      <c r="AE212" s="38"/>
      <c r="AR212" s="239" t="s">
        <v>157</v>
      </c>
      <c r="AT212" s="239" t="s">
        <v>152</v>
      </c>
      <c r="AU212" s="239" t="s">
        <v>85</v>
      </c>
      <c r="AY212" s="17" t="s">
        <v>150</v>
      </c>
      <c r="BE212" s="240">
        <f>IF(N212="základní",J212,0)</f>
        <v>0</v>
      </c>
      <c r="BF212" s="240">
        <f>IF(N212="snížená",J212,0)</f>
        <v>0</v>
      </c>
      <c r="BG212" s="240">
        <f>IF(N212="zákl. přenesená",J212,0)</f>
        <v>0</v>
      </c>
      <c r="BH212" s="240">
        <f>IF(N212="sníž. přenesená",J212,0)</f>
        <v>0</v>
      </c>
      <c r="BI212" s="240">
        <f>IF(N212="nulová",J212,0)</f>
        <v>0</v>
      </c>
      <c r="BJ212" s="17" t="s">
        <v>21</v>
      </c>
      <c r="BK212" s="240">
        <f>ROUND(I212*H212,2)</f>
        <v>0</v>
      </c>
      <c r="BL212" s="17" t="s">
        <v>157</v>
      </c>
      <c r="BM212" s="239" t="s">
        <v>1192</v>
      </c>
    </row>
    <row r="213" s="2" customFormat="1">
      <c r="A213" s="38"/>
      <c r="B213" s="39"/>
      <c r="C213" s="40"/>
      <c r="D213" s="241" t="s">
        <v>159</v>
      </c>
      <c r="E213" s="40"/>
      <c r="F213" s="242" t="s">
        <v>951</v>
      </c>
      <c r="G213" s="40"/>
      <c r="H213" s="40"/>
      <c r="I213" s="243"/>
      <c r="J213" s="40"/>
      <c r="K213" s="40"/>
      <c r="L213" s="44"/>
      <c r="M213" s="244"/>
      <c r="N213" s="245"/>
      <c r="O213" s="91"/>
      <c r="P213" s="91"/>
      <c r="Q213" s="91"/>
      <c r="R213" s="91"/>
      <c r="S213" s="91"/>
      <c r="T213" s="92"/>
      <c r="U213" s="38"/>
      <c r="V213" s="38"/>
      <c r="W213" s="38"/>
      <c r="X213" s="38"/>
      <c r="Y213" s="38"/>
      <c r="Z213" s="38"/>
      <c r="AA213" s="38"/>
      <c r="AB213" s="38"/>
      <c r="AC213" s="38"/>
      <c r="AD213" s="38"/>
      <c r="AE213" s="38"/>
      <c r="AT213" s="17" t="s">
        <v>159</v>
      </c>
      <c r="AU213" s="17" t="s">
        <v>85</v>
      </c>
    </row>
    <row r="214" s="2" customFormat="1">
      <c r="A214" s="38"/>
      <c r="B214" s="39"/>
      <c r="C214" s="40"/>
      <c r="D214" s="241" t="s">
        <v>161</v>
      </c>
      <c r="E214" s="40"/>
      <c r="F214" s="246" t="s">
        <v>952</v>
      </c>
      <c r="G214" s="40"/>
      <c r="H214" s="40"/>
      <c r="I214" s="243"/>
      <c r="J214" s="40"/>
      <c r="K214" s="40"/>
      <c r="L214" s="44"/>
      <c r="M214" s="244"/>
      <c r="N214" s="245"/>
      <c r="O214" s="91"/>
      <c r="P214" s="91"/>
      <c r="Q214" s="91"/>
      <c r="R214" s="91"/>
      <c r="S214" s="91"/>
      <c r="T214" s="92"/>
      <c r="U214" s="38"/>
      <c r="V214" s="38"/>
      <c r="W214" s="38"/>
      <c r="X214" s="38"/>
      <c r="Y214" s="38"/>
      <c r="Z214" s="38"/>
      <c r="AA214" s="38"/>
      <c r="AB214" s="38"/>
      <c r="AC214" s="38"/>
      <c r="AD214" s="38"/>
      <c r="AE214" s="38"/>
      <c r="AT214" s="17" t="s">
        <v>161</v>
      </c>
      <c r="AU214" s="17" t="s">
        <v>85</v>
      </c>
    </row>
    <row r="215" s="12" customFormat="1" ht="25.92" customHeight="1">
      <c r="A215" s="12"/>
      <c r="B215" s="212"/>
      <c r="C215" s="213"/>
      <c r="D215" s="214" t="s">
        <v>76</v>
      </c>
      <c r="E215" s="215" t="s">
        <v>815</v>
      </c>
      <c r="F215" s="215" t="s">
        <v>816</v>
      </c>
      <c r="G215" s="213"/>
      <c r="H215" s="213"/>
      <c r="I215" s="216"/>
      <c r="J215" s="217">
        <f>BK215</f>
        <v>0</v>
      </c>
      <c r="K215" s="213"/>
      <c r="L215" s="218"/>
      <c r="M215" s="219"/>
      <c r="N215" s="220"/>
      <c r="O215" s="220"/>
      <c r="P215" s="221">
        <f>SUM(P216:P231)</f>
        <v>0</v>
      </c>
      <c r="Q215" s="220"/>
      <c r="R215" s="221">
        <f>SUM(R216:R231)</f>
        <v>0</v>
      </c>
      <c r="S215" s="220"/>
      <c r="T215" s="222">
        <f>SUM(T216:T231)</f>
        <v>0</v>
      </c>
      <c r="U215" s="12"/>
      <c r="V215" s="12"/>
      <c r="W215" s="12"/>
      <c r="X215" s="12"/>
      <c r="Y215" s="12"/>
      <c r="Z215" s="12"/>
      <c r="AA215" s="12"/>
      <c r="AB215" s="12"/>
      <c r="AC215" s="12"/>
      <c r="AD215" s="12"/>
      <c r="AE215" s="12"/>
      <c r="AR215" s="223" t="s">
        <v>157</v>
      </c>
      <c r="AT215" s="224" t="s">
        <v>76</v>
      </c>
      <c r="AU215" s="224" t="s">
        <v>77</v>
      </c>
      <c r="AY215" s="223" t="s">
        <v>150</v>
      </c>
      <c r="BK215" s="225">
        <f>SUM(BK216:BK231)</f>
        <v>0</v>
      </c>
    </row>
    <row r="216" s="2" customFormat="1" ht="49.05" customHeight="1">
      <c r="A216" s="38"/>
      <c r="B216" s="39"/>
      <c r="C216" s="228" t="s">
        <v>287</v>
      </c>
      <c r="D216" s="228" t="s">
        <v>152</v>
      </c>
      <c r="E216" s="229" t="s">
        <v>817</v>
      </c>
      <c r="F216" s="230" t="s">
        <v>818</v>
      </c>
      <c r="G216" s="231" t="s">
        <v>207</v>
      </c>
      <c r="H216" s="232">
        <v>105.84</v>
      </c>
      <c r="I216" s="233"/>
      <c r="J216" s="234">
        <f>ROUND(I216*H216,2)</f>
        <v>0</v>
      </c>
      <c r="K216" s="230" t="s">
        <v>701</v>
      </c>
      <c r="L216" s="44"/>
      <c r="M216" s="235" t="s">
        <v>1</v>
      </c>
      <c r="N216" s="236" t="s">
        <v>42</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819</v>
      </c>
      <c r="AT216" s="239" t="s">
        <v>152</v>
      </c>
      <c r="AU216" s="239" t="s">
        <v>21</v>
      </c>
      <c r="AY216" s="17" t="s">
        <v>150</v>
      </c>
      <c r="BE216" s="240">
        <f>IF(N216="základní",J216,0)</f>
        <v>0</v>
      </c>
      <c r="BF216" s="240">
        <f>IF(N216="snížená",J216,0)</f>
        <v>0</v>
      </c>
      <c r="BG216" s="240">
        <f>IF(N216="zákl. přenesená",J216,0)</f>
        <v>0</v>
      </c>
      <c r="BH216" s="240">
        <f>IF(N216="sníž. přenesená",J216,0)</f>
        <v>0</v>
      </c>
      <c r="BI216" s="240">
        <f>IF(N216="nulová",J216,0)</f>
        <v>0</v>
      </c>
      <c r="BJ216" s="17" t="s">
        <v>21</v>
      </c>
      <c r="BK216" s="240">
        <f>ROUND(I216*H216,2)</f>
        <v>0</v>
      </c>
      <c r="BL216" s="17" t="s">
        <v>819</v>
      </c>
      <c r="BM216" s="239" t="s">
        <v>1193</v>
      </c>
    </row>
    <row r="217" s="2" customFormat="1">
      <c r="A217" s="38"/>
      <c r="B217" s="39"/>
      <c r="C217" s="40"/>
      <c r="D217" s="241" t="s">
        <v>159</v>
      </c>
      <c r="E217" s="40"/>
      <c r="F217" s="242" t="s">
        <v>821</v>
      </c>
      <c r="G217" s="40"/>
      <c r="H217" s="40"/>
      <c r="I217" s="243"/>
      <c r="J217" s="40"/>
      <c r="K217" s="40"/>
      <c r="L217" s="44"/>
      <c r="M217" s="244"/>
      <c r="N217" s="245"/>
      <c r="O217" s="91"/>
      <c r="P217" s="91"/>
      <c r="Q217" s="91"/>
      <c r="R217" s="91"/>
      <c r="S217" s="91"/>
      <c r="T217" s="92"/>
      <c r="U217" s="38"/>
      <c r="V217" s="38"/>
      <c r="W217" s="38"/>
      <c r="X217" s="38"/>
      <c r="Y217" s="38"/>
      <c r="Z217" s="38"/>
      <c r="AA217" s="38"/>
      <c r="AB217" s="38"/>
      <c r="AC217" s="38"/>
      <c r="AD217" s="38"/>
      <c r="AE217" s="38"/>
      <c r="AT217" s="17" t="s">
        <v>159</v>
      </c>
      <c r="AU217" s="17" t="s">
        <v>21</v>
      </c>
    </row>
    <row r="218" s="2" customFormat="1">
      <c r="A218" s="38"/>
      <c r="B218" s="39"/>
      <c r="C218" s="40"/>
      <c r="D218" s="241" t="s">
        <v>161</v>
      </c>
      <c r="E218" s="40"/>
      <c r="F218" s="246" t="s">
        <v>822</v>
      </c>
      <c r="G218" s="40"/>
      <c r="H218" s="40"/>
      <c r="I218" s="243"/>
      <c r="J218" s="40"/>
      <c r="K218" s="40"/>
      <c r="L218" s="44"/>
      <c r="M218" s="244"/>
      <c r="N218" s="245"/>
      <c r="O218" s="91"/>
      <c r="P218" s="91"/>
      <c r="Q218" s="91"/>
      <c r="R218" s="91"/>
      <c r="S218" s="91"/>
      <c r="T218" s="92"/>
      <c r="U218" s="38"/>
      <c r="V218" s="38"/>
      <c r="W218" s="38"/>
      <c r="X218" s="38"/>
      <c r="Y218" s="38"/>
      <c r="Z218" s="38"/>
      <c r="AA218" s="38"/>
      <c r="AB218" s="38"/>
      <c r="AC218" s="38"/>
      <c r="AD218" s="38"/>
      <c r="AE218" s="38"/>
      <c r="AT218" s="17" t="s">
        <v>161</v>
      </c>
      <c r="AU218" s="17" t="s">
        <v>21</v>
      </c>
    </row>
    <row r="219" s="14" customFormat="1">
      <c r="A219" s="14"/>
      <c r="B219" s="258"/>
      <c r="C219" s="259"/>
      <c r="D219" s="241" t="s">
        <v>169</v>
      </c>
      <c r="E219" s="260" t="s">
        <v>1</v>
      </c>
      <c r="F219" s="261" t="s">
        <v>823</v>
      </c>
      <c r="G219" s="259"/>
      <c r="H219" s="260" t="s">
        <v>1</v>
      </c>
      <c r="I219" s="262"/>
      <c r="J219" s="259"/>
      <c r="K219" s="259"/>
      <c r="L219" s="263"/>
      <c r="M219" s="264"/>
      <c r="N219" s="265"/>
      <c r="O219" s="265"/>
      <c r="P219" s="265"/>
      <c r="Q219" s="265"/>
      <c r="R219" s="265"/>
      <c r="S219" s="265"/>
      <c r="T219" s="266"/>
      <c r="U219" s="14"/>
      <c r="V219" s="14"/>
      <c r="W219" s="14"/>
      <c r="X219" s="14"/>
      <c r="Y219" s="14"/>
      <c r="Z219" s="14"/>
      <c r="AA219" s="14"/>
      <c r="AB219" s="14"/>
      <c r="AC219" s="14"/>
      <c r="AD219" s="14"/>
      <c r="AE219" s="14"/>
      <c r="AT219" s="267" t="s">
        <v>169</v>
      </c>
      <c r="AU219" s="267" t="s">
        <v>21</v>
      </c>
      <c r="AV219" s="14" t="s">
        <v>21</v>
      </c>
      <c r="AW219" s="14" t="s">
        <v>34</v>
      </c>
      <c r="AX219" s="14" t="s">
        <v>77</v>
      </c>
      <c r="AY219" s="267" t="s">
        <v>150</v>
      </c>
    </row>
    <row r="220" s="13" customFormat="1">
      <c r="A220" s="13"/>
      <c r="B220" s="247"/>
      <c r="C220" s="248"/>
      <c r="D220" s="241" t="s">
        <v>169</v>
      </c>
      <c r="E220" s="249" t="s">
        <v>1</v>
      </c>
      <c r="F220" s="250" t="s">
        <v>1194</v>
      </c>
      <c r="G220" s="248"/>
      <c r="H220" s="251">
        <v>105.84</v>
      </c>
      <c r="I220" s="252"/>
      <c r="J220" s="248"/>
      <c r="K220" s="248"/>
      <c r="L220" s="253"/>
      <c r="M220" s="254"/>
      <c r="N220" s="255"/>
      <c r="O220" s="255"/>
      <c r="P220" s="255"/>
      <c r="Q220" s="255"/>
      <c r="R220" s="255"/>
      <c r="S220" s="255"/>
      <c r="T220" s="256"/>
      <c r="U220" s="13"/>
      <c r="V220" s="13"/>
      <c r="W220" s="13"/>
      <c r="X220" s="13"/>
      <c r="Y220" s="13"/>
      <c r="Z220" s="13"/>
      <c r="AA220" s="13"/>
      <c r="AB220" s="13"/>
      <c r="AC220" s="13"/>
      <c r="AD220" s="13"/>
      <c r="AE220" s="13"/>
      <c r="AT220" s="257" t="s">
        <v>169</v>
      </c>
      <c r="AU220" s="257" t="s">
        <v>21</v>
      </c>
      <c r="AV220" s="13" t="s">
        <v>85</v>
      </c>
      <c r="AW220" s="13" t="s">
        <v>34</v>
      </c>
      <c r="AX220" s="13" t="s">
        <v>21</v>
      </c>
      <c r="AY220" s="257" t="s">
        <v>150</v>
      </c>
    </row>
    <row r="221" s="2" customFormat="1" ht="49.05" customHeight="1">
      <c r="A221" s="38"/>
      <c r="B221" s="39"/>
      <c r="C221" s="228" t="s">
        <v>294</v>
      </c>
      <c r="D221" s="228" t="s">
        <v>152</v>
      </c>
      <c r="E221" s="229" t="s">
        <v>825</v>
      </c>
      <c r="F221" s="230" t="s">
        <v>826</v>
      </c>
      <c r="G221" s="231" t="s">
        <v>207</v>
      </c>
      <c r="H221" s="232">
        <v>94.911000000000001</v>
      </c>
      <c r="I221" s="233"/>
      <c r="J221" s="234">
        <f>ROUND(I221*H221,2)</f>
        <v>0</v>
      </c>
      <c r="K221" s="230" t="s">
        <v>701</v>
      </c>
      <c r="L221" s="44"/>
      <c r="M221" s="235" t="s">
        <v>1</v>
      </c>
      <c r="N221" s="236" t="s">
        <v>42</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819</v>
      </c>
      <c r="AT221" s="239" t="s">
        <v>152</v>
      </c>
      <c r="AU221" s="239" t="s">
        <v>21</v>
      </c>
      <c r="AY221" s="17" t="s">
        <v>150</v>
      </c>
      <c r="BE221" s="240">
        <f>IF(N221="základní",J221,0)</f>
        <v>0</v>
      </c>
      <c r="BF221" s="240">
        <f>IF(N221="snížená",J221,0)</f>
        <v>0</v>
      </c>
      <c r="BG221" s="240">
        <f>IF(N221="zákl. přenesená",J221,0)</f>
        <v>0</v>
      </c>
      <c r="BH221" s="240">
        <f>IF(N221="sníž. přenesená",J221,0)</f>
        <v>0</v>
      </c>
      <c r="BI221" s="240">
        <f>IF(N221="nulová",J221,0)</f>
        <v>0</v>
      </c>
      <c r="BJ221" s="17" t="s">
        <v>21</v>
      </c>
      <c r="BK221" s="240">
        <f>ROUND(I221*H221,2)</f>
        <v>0</v>
      </c>
      <c r="BL221" s="17" t="s">
        <v>819</v>
      </c>
      <c r="BM221" s="239" t="s">
        <v>1195</v>
      </c>
    </row>
    <row r="222" s="2" customFormat="1">
      <c r="A222" s="38"/>
      <c r="B222" s="39"/>
      <c r="C222" s="40"/>
      <c r="D222" s="241" t="s">
        <v>159</v>
      </c>
      <c r="E222" s="40"/>
      <c r="F222" s="242" t="s">
        <v>828</v>
      </c>
      <c r="G222" s="40"/>
      <c r="H222" s="40"/>
      <c r="I222" s="243"/>
      <c r="J222" s="40"/>
      <c r="K222" s="40"/>
      <c r="L222" s="44"/>
      <c r="M222" s="244"/>
      <c r="N222" s="245"/>
      <c r="O222" s="91"/>
      <c r="P222" s="91"/>
      <c r="Q222" s="91"/>
      <c r="R222" s="91"/>
      <c r="S222" s="91"/>
      <c r="T222" s="92"/>
      <c r="U222" s="38"/>
      <c r="V222" s="38"/>
      <c r="W222" s="38"/>
      <c r="X222" s="38"/>
      <c r="Y222" s="38"/>
      <c r="Z222" s="38"/>
      <c r="AA222" s="38"/>
      <c r="AB222" s="38"/>
      <c r="AC222" s="38"/>
      <c r="AD222" s="38"/>
      <c r="AE222" s="38"/>
      <c r="AT222" s="17" t="s">
        <v>159</v>
      </c>
      <c r="AU222" s="17" t="s">
        <v>21</v>
      </c>
    </row>
    <row r="223" s="2" customFormat="1">
      <c r="A223" s="38"/>
      <c r="B223" s="39"/>
      <c r="C223" s="40"/>
      <c r="D223" s="241" t="s">
        <v>161</v>
      </c>
      <c r="E223" s="40"/>
      <c r="F223" s="246" t="s">
        <v>822</v>
      </c>
      <c r="G223" s="40"/>
      <c r="H223" s="40"/>
      <c r="I223" s="243"/>
      <c r="J223" s="40"/>
      <c r="K223" s="40"/>
      <c r="L223" s="44"/>
      <c r="M223" s="244"/>
      <c r="N223" s="245"/>
      <c r="O223" s="91"/>
      <c r="P223" s="91"/>
      <c r="Q223" s="91"/>
      <c r="R223" s="91"/>
      <c r="S223" s="91"/>
      <c r="T223" s="92"/>
      <c r="U223" s="38"/>
      <c r="V223" s="38"/>
      <c r="W223" s="38"/>
      <c r="X223" s="38"/>
      <c r="Y223" s="38"/>
      <c r="Z223" s="38"/>
      <c r="AA223" s="38"/>
      <c r="AB223" s="38"/>
      <c r="AC223" s="38"/>
      <c r="AD223" s="38"/>
      <c r="AE223" s="38"/>
      <c r="AT223" s="17" t="s">
        <v>161</v>
      </c>
      <c r="AU223" s="17" t="s">
        <v>21</v>
      </c>
    </row>
    <row r="224" s="2" customFormat="1">
      <c r="A224" s="38"/>
      <c r="B224" s="39"/>
      <c r="C224" s="40"/>
      <c r="D224" s="241" t="s">
        <v>177</v>
      </c>
      <c r="E224" s="40"/>
      <c r="F224" s="246" t="s">
        <v>829</v>
      </c>
      <c r="G224" s="40"/>
      <c r="H224" s="40"/>
      <c r="I224" s="243"/>
      <c r="J224" s="40"/>
      <c r="K224" s="40"/>
      <c r="L224" s="44"/>
      <c r="M224" s="244"/>
      <c r="N224" s="245"/>
      <c r="O224" s="91"/>
      <c r="P224" s="91"/>
      <c r="Q224" s="91"/>
      <c r="R224" s="91"/>
      <c r="S224" s="91"/>
      <c r="T224" s="92"/>
      <c r="U224" s="38"/>
      <c r="V224" s="38"/>
      <c r="W224" s="38"/>
      <c r="X224" s="38"/>
      <c r="Y224" s="38"/>
      <c r="Z224" s="38"/>
      <c r="AA224" s="38"/>
      <c r="AB224" s="38"/>
      <c r="AC224" s="38"/>
      <c r="AD224" s="38"/>
      <c r="AE224" s="38"/>
      <c r="AT224" s="17" t="s">
        <v>177</v>
      </c>
      <c r="AU224" s="17" t="s">
        <v>21</v>
      </c>
    </row>
    <row r="225" s="14" customFormat="1">
      <c r="A225" s="14"/>
      <c r="B225" s="258"/>
      <c r="C225" s="259"/>
      <c r="D225" s="241" t="s">
        <v>169</v>
      </c>
      <c r="E225" s="260" t="s">
        <v>1</v>
      </c>
      <c r="F225" s="261" t="s">
        <v>830</v>
      </c>
      <c r="G225" s="259"/>
      <c r="H225" s="260" t="s">
        <v>1</v>
      </c>
      <c r="I225" s="262"/>
      <c r="J225" s="259"/>
      <c r="K225" s="259"/>
      <c r="L225" s="263"/>
      <c r="M225" s="264"/>
      <c r="N225" s="265"/>
      <c r="O225" s="265"/>
      <c r="P225" s="265"/>
      <c r="Q225" s="265"/>
      <c r="R225" s="265"/>
      <c r="S225" s="265"/>
      <c r="T225" s="266"/>
      <c r="U225" s="14"/>
      <c r="V225" s="14"/>
      <c r="W225" s="14"/>
      <c r="X225" s="14"/>
      <c r="Y225" s="14"/>
      <c r="Z225" s="14"/>
      <c r="AA225" s="14"/>
      <c r="AB225" s="14"/>
      <c r="AC225" s="14"/>
      <c r="AD225" s="14"/>
      <c r="AE225" s="14"/>
      <c r="AT225" s="267" t="s">
        <v>169</v>
      </c>
      <c r="AU225" s="267" t="s">
        <v>21</v>
      </c>
      <c r="AV225" s="14" t="s">
        <v>21</v>
      </c>
      <c r="AW225" s="14" t="s">
        <v>34</v>
      </c>
      <c r="AX225" s="14" t="s">
        <v>77</v>
      </c>
      <c r="AY225" s="267" t="s">
        <v>150</v>
      </c>
    </row>
    <row r="226" s="13" customFormat="1">
      <c r="A226" s="13"/>
      <c r="B226" s="247"/>
      <c r="C226" s="248"/>
      <c r="D226" s="241" t="s">
        <v>169</v>
      </c>
      <c r="E226" s="249" t="s">
        <v>1</v>
      </c>
      <c r="F226" s="250" t="s">
        <v>1196</v>
      </c>
      <c r="G226" s="248"/>
      <c r="H226" s="251">
        <v>94.911000000000001</v>
      </c>
      <c r="I226" s="252"/>
      <c r="J226" s="248"/>
      <c r="K226" s="248"/>
      <c r="L226" s="253"/>
      <c r="M226" s="254"/>
      <c r="N226" s="255"/>
      <c r="O226" s="255"/>
      <c r="P226" s="255"/>
      <c r="Q226" s="255"/>
      <c r="R226" s="255"/>
      <c r="S226" s="255"/>
      <c r="T226" s="256"/>
      <c r="U226" s="13"/>
      <c r="V226" s="13"/>
      <c r="W226" s="13"/>
      <c r="X226" s="13"/>
      <c r="Y226" s="13"/>
      <c r="Z226" s="13"/>
      <c r="AA226" s="13"/>
      <c r="AB226" s="13"/>
      <c r="AC226" s="13"/>
      <c r="AD226" s="13"/>
      <c r="AE226" s="13"/>
      <c r="AT226" s="257" t="s">
        <v>169</v>
      </c>
      <c r="AU226" s="257" t="s">
        <v>21</v>
      </c>
      <c r="AV226" s="13" t="s">
        <v>85</v>
      </c>
      <c r="AW226" s="13" t="s">
        <v>34</v>
      </c>
      <c r="AX226" s="13" t="s">
        <v>21</v>
      </c>
      <c r="AY226" s="257" t="s">
        <v>150</v>
      </c>
    </row>
    <row r="227" s="2" customFormat="1" ht="24.15" customHeight="1">
      <c r="A227" s="38"/>
      <c r="B227" s="39"/>
      <c r="C227" s="228" t="s">
        <v>7</v>
      </c>
      <c r="D227" s="228" t="s">
        <v>152</v>
      </c>
      <c r="E227" s="229" t="s">
        <v>847</v>
      </c>
      <c r="F227" s="230" t="s">
        <v>848</v>
      </c>
      <c r="G227" s="231" t="s">
        <v>207</v>
      </c>
      <c r="H227" s="232">
        <v>105.84</v>
      </c>
      <c r="I227" s="233"/>
      <c r="J227" s="234">
        <f>ROUND(I227*H227,2)</f>
        <v>0</v>
      </c>
      <c r="K227" s="230" t="s">
        <v>701</v>
      </c>
      <c r="L227" s="44"/>
      <c r="M227" s="235" t="s">
        <v>1</v>
      </c>
      <c r="N227" s="236" t="s">
        <v>42</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819</v>
      </c>
      <c r="AT227" s="239" t="s">
        <v>152</v>
      </c>
      <c r="AU227" s="239" t="s">
        <v>21</v>
      </c>
      <c r="AY227" s="17" t="s">
        <v>150</v>
      </c>
      <c r="BE227" s="240">
        <f>IF(N227="základní",J227,0)</f>
        <v>0</v>
      </c>
      <c r="BF227" s="240">
        <f>IF(N227="snížená",J227,0)</f>
        <v>0</v>
      </c>
      <c r="BG227" s="240">
        <f>IF(N227="zákl. přenesená",J227,0)</f>
        <v>0</v>
      </c>
      <c r="BH227" s="240">
        <f>IF(N227="sníž. přenesená",J227,0)</f>
        <v>0</v>
      </c>
      <c r="BI227" s="240">
        <f>IF(N227="nulová",J227,0)</f>
        <v>0</v>
      </c>
      <c r="BJ227" s="17" t="s">
        <v>21</v>
      </c>
      <c r="BK227" s="240">
        <f>ROUND(I227*H227,2)</f>
        <v>0</v>
      </c>
      <c r="BL227" s="17" t="s">
        <v>819</v>
      </c>
      <c r="BM227" s="239" t="s">
        <v>1197</v>
      </c>
    </row>
    <row r="228" s="2" customFormat="1">
      <c r="A228" s="38"/>
      <c r="B228" s="39"/>
      <c r="C228" s="40"/>
      <c r="D228" s="241" t="s">
        <v>159</v>
      </c>
      <c r="E228" s="40"/>
      <c r="F228" s="242" t="s">
        <v>850</v>
      </c>
      <c r="G228" s="40"/>
      <c r="H228" s="40"/>
      <c r="I228" s="243"/>
      <c r="J228" s="40"/>
      <c r="K228" s="40"/>
      <c r="L228" s="44"/>
      <c r="M228" s="244"/>
      <c r="N228" s="245"/>
      <c r="O228" s="91"/>
      <c r="P228" s="91"/>
      <c r="Q228" s="91"/>
      <c r="R228" s="91"/>
      <c r="S228" s="91"/>
      <c r="T228" s="92"/>
      <c r="U228" s="38"/>
      <c r="V228" s="38"/>
      <c r="W228" s="38"/>
      <c r="X228" s="38"/>
      <c r="Y228" s="38"/>
      <c r="Z228" s="38"/>
      <c r="AA228" s="38"/>
      <c r="AB228" s="38"/>
      <c r="AC228" s="38"/>
      <c r="AD228" s="38"/>
      <c r="AE228" s="38"/>
      <c r="AT228" s="17" t="s">
        <v>159</v>
      </c>
      <c r="AU228" s="17" t="s">
        <v>21</v>
      </c>
    </row>
    <row r="229" s="2" customFormat="1">
      <c r="A229" s="38"/>
      <c r="B229" s="39"/>
      <c r="C229" s="40"/>
      <c r="D229" s="241" t="s">
        <v>161</v>
      </c>
      <c r="E229" s="40"/>
      <c r="F229" s="246" t="s">
        <v>851</v>
      </c>
      <c r="G229" s="40"/>
      <c r="H229" s="40"/>
      <c r="I229" s="243"/>
      <c r="J229" s="40"/>
      <c r="K229" s="40"/>
      <c r="L229" s="44"/>
      <c r="M229" s="244"/>
      <c r="N229" s="245"/>
      <c r="O229" s="91"/>
      <c r="P229" s="91"/>
      <c r="Q229" s="91"/>
      <c r="R229" s="91"/>
      <c r="S229" s="91"/>
      <c r="T229" s="92"/>
      <c r="U229" s="38"/>
      <c r="V229" s="38"/>
      <c r="W229" s="38"/>
      <c r="X229" s="38"/>
      <c r="Y229" s="38"/>
      <c r="Z229" s="38"/>
      <c r="AA229" s="38"/>
      <c r="AB229" s="38"/>
      <c r="AC229" s="38"/>
      <c r="AD229" s="38"/>
      <c r="AE229" s="38"/>
      <c r="AT229" s="17" t="s">
        <v>161</v>
      </c>
      <c r="AU229" s="17" t="s">
        <v>21</v>
      </c>
    </row>
    <row r="230" s="14" customFormat="1">
      <c r="A230" s="14"/>
      <c r="B230" s="258"/>
      <c r="C230" s="259"/>
      <c r="D230" s="241" t="s">
        <v>169</v>
      </c>
      <c r="E230" s="260" t="s">
        <v>1</v>
      </c>
      <c r="F230" s="261" t="s">
        <v>823</v>
      </c>
      <c r="G230" s="259"/>
      <c r="H230" s="260" t="s">
        <v>1</v>
      </c>
      <c r="I230" s="262"/>
      <c r="J230" s="259"/>
      <c r="K230" s="259"/>
      <c r="L230" s="263"/>
      <c r="M230" s="264"/>
      <c r="N230" s="265"/>
      <c r="O230" s="265"/>
      <c r="P230" s="265"/>
      <c r="Q230" s="265"/>
      <c r="R230" s="265"/>
      <c r="S230" s="265"/>
      <c r="T230" s="266"/>
      <c r="U230" s="14"/>
      <c r="V230" s="14"/>
      <c r="W230" s="14"/>
      <c r="X230" s="14"/>
      <c r="Y230" s="14"/>
      <c r="Z230" s="14"/>
      <c r="AA230" s="14"/>
      <c r="AB230" s="14"/>
      <c r="AC230" s="14"/>
      <c r="AD230" s="14"/>
      <c r="AE230" s="14"/>
      <c r="AT230" s="267" t="s">
        <v>169</v>
      </c>
      <c r="AU230" s="267" t="s">
        <v>21</v>
      </c>
      <c r="AV230" s="14" t="s">
        <v>21</v>
      </c>
      <c r="AW230" s="14" t="s">
        <v>34</v>
      </c>
      <c r="AX230" s="14" t="s">
        <v>77</v>
      </c>
      <c r="AY230" s="267" t="s">
        <v>150</v>
      </c>
    </row>
    <row r="231" s="13" customFormat="1">
      <c r="A231" s="13"/>
      <c r="B231" s="247"/>
      <c r="C231" s="248"/>
      <c r="D231" s="241" t="s">
        <v>169</v>
      </c>
      <c r="E231" s="249" t="s">
        <v>1</v>
      </c>
      <c r="F231" s="250" t="s">
        <v>1194</v>
      </c>
      <c r="G231" s="248"/>
      <c r="H231" s="251">
        <v>105.84</v>
      </c>
      <c r="I231" s="252"/>
      <c r="J231" s="248"/>
      <c r="K231" s="248"/>
      <c r="L231" s="253"/>
      <c r="M231" s="293"/>
      <c r="N231" s="294"/>
      <c r="O231" s="294"/>
      <c r="P231" s="294"/>
      <c r="Q231" s="294"/>
      <c r="R231" s="294"/>
      <c r="S231" s="294"/>
      <c r="T231" s="295"/>
      <c r="U231" s="13"/>
      <c r="V231" s="13"/>
      <c r="W231" s="13"/>
      <c r="X231" s="13"/>
      <c r="Y231" s="13"/>
      <c r="Z231" s="13"/>
      <c r="AA231" s="13"/>
      <c r="AB231" s="13"/>
      <c r="AC231" s="13"/>
      <c r="AD231" s="13"/>
      <c r="AE231" s="13"/>
      <c r="AT231" s="257" t="s">
        <v>169</v>
      </c>
      <c r="AU231" s="257" t="s">
        <v>21</v>
      </c>
      <c r="AV231" s="13" t="s">
        <v>85</v>
      </c>
      <c r="AW231" s="13" t="s">
        <v>34</v>
      </c>
      <c r="AX231" s="13" t="s">
        <v>21</v>
      </c>
      <c r="AY231" s="257" t="s">
        <v>150</v>
      </c>
    </row>
    <row r="232" s="2" customFormat="1" ht="6.96" customHeight="1">
      <c r="A232" s="38"/>
      <c r="B232" s="66"/>
      <c r="C232" s="67"/>
      <c r="D232" s="67"/>
      <c r="E232" s="67"/>
      <c r="F232" s="67"/>
      <c r="G232" s="67"/>
      <c r="H232" s="67"/>
      <c r="I232" s="67"/>
      <c r="J232" s="67"/>
      <c r="K232" s="67"/>
      <c r="L232" s="44"/>
      <c r="M232" s="38"/>
      <c r="O232" s="38"/>
      <c r="P232" s="38"/>
      <c r="Q232" s="38"/>
      <c r="R232" s="38"/>
      <c r="S232" s="38"/>
      <c r="T232" s="38"/>
      <c r="U232" s="38"/>
      <c r="V232" s="38"/>
      <c r="W232" s="38"/>
      <c r="X232" s="38"/>
      <c r="Y232" s="38"/>
      <c r="Z232" s="38"/>
      <c r="AA232" s="38"/>
      <c r="AB232" s="38"/>
      <c r="AC232" s="38"/>
      <c r="AD232" s="38"/>
      <c r="AE232" s="38"/>
    </row>
  </sheetData>
  <sheetProtection sheet="1" autoFilter="0" formatColumns="0" formatRows="0" objects="1" scenarios="1" spinCount="100000" saltValue="aaafhxFsHsYkVUvzRhJP55iEL1ElevYNYsMGuIM2YhT4Tod853Lm0eUPyvRpXbA/Nel5HK/z52TBW2M4J9R3HQ==" hashValue="WF1WK+972yiV2cVa/SkB5oWPq/iUVGdtOSua/Y290Eg7eAR0+IzKyZf3yPHgZfAmufKtI+SeW8O86MTywhhj9A==" algorithmName="SHA-512" password="CC35"/>
  <autoFilter ref="C126:K231"/>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47"/>
      <c r="C3" s="148"/>
      <c r="D3" s="148"/>
      <c r="E3" s="148"/>
      <c r="F3" s="148"/>
      <c r="G3" s="148"/>
      <c r="H3" s="148"/>
      <c r="I3" s="148"/>
      <c r="J3" s="148"/>
      <c r="K3" s="148"/>
      <c r="L3" s="20"/>
      <c r="AT3" s="17" t="s">
        <v>85</v>
      </c>
    </row>
    <row r="4" s="1" customFormat="1" ht="24.96" customHeight="1">
      <c r="B4" s="20"/>
      <c r="D4" s="149" t="s">
        <v>111</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zakázky'!K6</f>
        <v>Oprava mostů v žst. Most n. n.</v>
      </c>
      <c r="F7" s="151"/>
      <c r="G7" s="151"/>
      <c r="H7" s="151"/>
      <c r="L7" s="20"/>
    </row>
    <row r="8" s="1" customFormat="1" ht="12" customHeight="1">
      <c r="B8" s="20"/>
      <c r="D8" s="151" t="s">
        <v>112</v>
      </c>
      <c r="L8" s="20"/>
    </row>
    <row r="9" s="2" customFormat="1" ht="16.5" customHeight="1">
      <c r="A9" s="38"/>
      <c r="B9" s="44"/>
      <c r="C9" s="38"/>
      <c r="D9" s="38"/>
      <c r="E9" s="152" t="s">
        <v>992</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1" t="s">
        <v>114</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4" t="s">
        <v>1198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1" t="s">
        <v>19</v>
      </c>
      <c r="E13" s="38"/>
      <c r="F13" s="141" t="s">
        <v>1</v>
      </c>
      <c r="G13" s="38"/>
      <c r="H13" s="38"/>
      <c r="I13" s="151" t="s">
        <v>20</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1" t="s">
        <v>22</v>
      </c>
      <c r="E14" s="38"/>
      <c r="F14" s="141" t="s">
        <v>23</v>
      </c>
      <c r="G14" s="38"/>
      <c r="H14" s="38"/>
      <c r="I14" s="151" t="s">
        <v>24</v>
      </c>
      <c r="J14" s="155" t="str">
        <f>'Rekapitulace zakázky'!AN8</f>
        <v>18. 5. 2020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1" t="s">
        <v>28</v>
      </c>
      <c r="E16" s="38"/>
      <c r="F16" s="38"/>
      <c r="G16" s="38"/>
      <c r="H16" s="38"/>
      <c r="I16" s="151" t="s">
        <v>29</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1" t="s">
        <v>30</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1" t="s">
        <v>31</v>
      </c>
      <c r="E19" s="38"/>
      <c r="F19" s="38"/>
      <c r="G19" s="38"/>
      <c r="H19" s="38"/>
      <c r="I19" s="151" t="s">
        <v>29</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1" t="s">
        <v>30</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1" t="s">
        <v>33</v>
      </c>
      <c r="E22" s="38"/>
      <c r="F22" s="38"/>
      <c r="G22" s="38"/>
      <c r="H22" s="38"/>
      <c r="I22" s="151" t="s">
        <v>29</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1" t="s">
        <v>30</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1" t="s">
        <v>35</v>
      </c>
      <c r="E25" s="38"/>
      <c r="F25" s="38"/>
      <c r="G25" s="38"/>
      <c r="H25" s="38"/>
      <c r="I25" s="151" t="s">
        <v>29</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1" t="s">
        <v>30</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1" t="s">
        <v>36</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6"/>
      <c r="B29" s="157"/>
      <c r="C29" s="156"/>
      <c r="D29" s="156"/>
      <c r="E29" s="158" t="s">
        <v>1</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60"/>
      <c r="E31" s="160"/>
      <c r="F31" s="160"/>
      <c r="G31" s="160"/>
      <c r="H31" s="160"/>
      <c r="I31" s="160"/>
      <c r="J31" s="160"/>
      <c r="K31" s="160"/>
      <c r="L31" s="63"/>
      <c r="S31" s="38"/>
      <c r="T31" s="38"/>
      <c r="U31" s="38"/>
      <c r="V31" s="38"/>
      <c r="W31" s="38"/>
      <c r="X31" s="38"/>
      <c r="Y31" s="38"/>
      <c r="Z31" s="38"/>
      <c r="AA31" s="38"/>
      <c r="AB31" s="38"/>
      <c r="AC31" s="38"/>
      <c r="AD31" s="38"/>
      <c r="AE31" s="38"/>
    </row>
    <row r="32" s="2" customFormat="1" ht="25.44" customHeight="1">
      <c r="A32" s="38"/>
      <c r="B32" s="44"/>
      <c r="C32" s="38"/>
      <c r="D32" s="161" t="s">
        <v>37</v>
      </c>
      <c r="E32" s="38"/>
      <c r="F32" s="38"/>
      <c r="G32" s="38"/>
      <c r="H32" s="38"/>
      <c r="I32" s="38"/>
      <c r="J32" s="162">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0"/>
      <c r="E33" s="160"/>
      <c r="F33" s="160"/>
      <c r="G33" s="160"/>
      <c r="H33" s="160"/>
      <c r="I33" s="160"/>
      <c r="J33" s="160"/>
      <c r="K33" s="160"/>
      <c r="L33" s="63"/>
      <c r="S33" s="38"/>
      <c r="T33" s="38"/>
      <c r="U33" s="38"/>
      <c r="V33" s="38"/>
      <c r="W33" s="38"/>
      <c r="X33" s="38"/>
      <c r="Y33" s="38"/>
      <c r="Z33" s="38"/>
      <c r="AA33" s="38"/>
      <c r="AB33" s="38"/>
      <c r="AC33" s="38"/>
      <c r="AD33" s="38"/>
      <c r="AE33" s="38"/>
    </row>
    <row r="34" s="2" customFormat="1" ht="14.4" customHeight="1">
      <c r="A34" s="38"/>
      <c r="B34" s="44"/>
      <c r="C34" s="38"/>
      <c r="D34" s="38"/>
      <c r="E34" s="38"/>
      <c r="F34" s="163" t="s">
        <v>39</v>
      </c>
      <c r="G34" s="38"/>
      <c r="H34" s="38"/>
      <c r="I34" s="163" t="s">
        <v>38</v>
      </c>
      <c r="J34" s="163" t="s">
        <v>40</v>
      </c>
      <c r="K34" s="38"/>
      <c r="L34" s="63"/>
      <c r="S34" s="38"/>
      <c r="T34" s="38"/>
      <c r="U34" s="38"/>
      <c r="V34" s="38"/>
      <c r="W34" s="38"/>
      <c r="X34" s="38"/>
      <c r="Y34" s="38"/>
      <c r="Z34" s="38"/>
      <c r="AA34" s="38"/>
      <c r="AB34" s="38"/>
      <c r="AC34" s="38"/>
      <c r="AD34" s="38"/>
      <c r="AE34" s="38"/>
    </row>
    <row r="35" s="2" customFormat="1" ht="14.4" customHeight="1">
      <c r="A35" s="38"/>
      <c r="B35" s="44"/>
      <c r="C35" s="38"/>
      <c r="D35" s="153" t="s">
        <v>41</v>
      </c>
      <c r="E35" s="151" t="s">
        <v>42</v>
      </c>
      <c r="F35" s="164">
        <f>ROUND((SUM(BE124:BE140)),  2)</f>
        <v>0</v>
      </c>
      <c r="G35" s="38"/>
      <c r="H35" s="38"/>
      <c r="I35" s="165">
        <v>0.20999999999999999</v>
      </c>
      <c r="J35" s="164">
        <f>ROUND(((SUM(BE124:BE140))*I35),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1" t="s">
        <v>43</v>
      </c>
      <c r="F36" s="164">
        <f>ROUND((SUM(BF124:BF140)),  2)</f>
        <v>0</v>
      </c>
      <c r="G36" s="38"/>
      <c r="H36" s="38"/>
      <c r="I36" s="165">
        <v>0.14999999999999999</v>
      </c>
      <c r="J36" s="164">
        <f>ROUND(((SUM(BF124:BF140))*I36),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1" t="s">
        <v>44</v>
      </c>
      <c r="F37" s="164">
        <f>ROUND((SUM(BG124:BG140)),  2)</f>
        <v>0</v>
      </c>
      <c r="G37" s="38"/>
      <c r="H37" s="38"/>
      <c r="I37" s="165">
        <v>0.20999999999999999</v>
      </c>
      <c r="J37" s="164">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1" t="s">
        <v>45</v>
      </c>
      <c r="F38" s="164">
        <f>ROUND((SUM(BH124:BH140)),  2)</f>
        <v>0</v>
      </c>
      <c r="G38" s="38"/>
      <c r="H38" s="38"/>
      <c r="I38" s="165">
        <v>0.14999999999999999</v>
      </c>
      <c r="J38" s="164">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1" t="s">
        <v>46</v>
      </c>
      <c r="F39" s="164">
        <f>ROUND((SUM(BI124:BI140)),  2)</f>
        <v>0</v>
      </c>
      <c r="G39" s="38"/>
      <c r="H39" s="38"/>
      <c r="I39" s="165">
        <v>0</v>
      </c>
      <c r="J39" s="164">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6"/>
      <c r="D41" s="167" t="s">
        <v>47</v>
      </c>
      <c r="E41" s="168"/>
      <c r="F41" s="168"/>
      <c r="G41" s="169" t="s">
        <v>48</v>
      </c>
      <c r="H41" s="170" t="s">
        <v>49</v>
      </c>
      <c r="I41" s="168"/>
      <c r="J41" s="171">
        <f>SUM(J32:J39)</f>
        <v>0</v>
      </c>
      <c r="K41" s="172"/>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3" t="s">
        <v>50</v>
      </c>
      <c r="E50" s="174"/>
      <c r="F50" s="174"/>
      <c r="G50" s="173" t="s">
        <v>51</v>
      </c>
      <c r="H50" s="174"/>
      <c r="I50" s="174"/>
      <c r="J50" s="174"/>
      <c r="K50" s="17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5" t="s">
        <v>52</v>
      </c>
      <c r="E61" s="176"/>
      <c r="F61" s="177" t="s">
        <v>53</v>
      </c>
      <c r="G61" s="175" t="s">
        <v>52</v>
      </c>
      <c r="H61" s="176"/>
      <c r="I61" s="176"/>
      <c r="J61" s="178" t="s">
        <v>53</v>
      </c>
      <c r="K61" s="17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3" t="s">
        <v>54</v>
      </c>
      <c r="E65" s="179"/>
      <c r="F65" s="179"/>
      <c r="G65" s="173" t="s">
        <v>55</v>
      </c>
      <c r="H65" s="179"/>
      <c r="I65" s="179"/>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5" t="s">
        <v>52</v>
      </c>
      <c r="E76" s="176"/>
      <c r="F76" s="177" t="s">
        <v>53</v>
      </c>
      <c r="G76" s="175" t="s">
        <v>52</v>
      </c>
      <c r="H76" s="176"/>
      <c r="I76" s="176"/>
      <c r="J76" s="178" t="s">
        <v>53</v>
      </c>
      <c r="K76" s="176"/>
      <c r="L76" s="63"/>
      <c r="S76" s="38"/>
      <c r="T76" s="38"/>
      <c r="U76" s="38"/>
      <c r="V76" s="38"/>
      <c r="W76" s="38"/>
      <c r="X76" s="38"/>
      <c r="Y76" s="38"/>
      <c r="Z76" s="38"/>
      <c r="AA76" s="38"/>
      <c r="AB76" s="38"/>
      <c r="AC76" s="38"/>
      <c r="AD76" s="38"/>
      <c r="AE76" s="38"/>
    </row>
    <row r="77" s="2" customFormat="1" ht="14.4" customHeight="1">
      <c r="A77" s="38"/>
      <c r="B77" s="180"/>
      <c r="C77" s="181"/>
      <c r="D77" s="181"/>
      <c r="E77" s="181"/>
      <c r="F77" s="181"/>
      <c r="G77" s="181"/>
      <c r="H77" s="181"/>
      <c r="I77" s="181"/>
      <c r="J77" s="181"/>
      <c r="K77" s="181"/>
      <c r="L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3"/>
      <c r="J81" s="183"/>
      <c r="K81" s="183"/>
      <c r="L81" s="63"/>
      <c r="S81" s="38"/>
      <c r="T81" s="38"/>
      <c r="U81" s="38"/>
      <c r="V81" s="38"/>
      <c r="W81" s="38"/>
      <c r="X81" s="38"/>
      <c r="Y81" s="38"/>
      <c r="Z81" s="38"/>
      <c r="AA81" s="38"/>
      <c r="AB81" s="38"/>
      <c r="AC81" s="38"/>
      <c r="AD81" s="38"/>
      <c r="AE81" s="38"/>
    </row>
    <row r="82" s="2" customFormat="1" ht="24.96" customHeight="1">
      <c r="A82" s="38"/>
      <c r="B82" s="39"/>
      <c r="C82" s="23" t="s">
        <v>118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4" t="str">
        <f>E7</f>
        <v>Oprava mostů v žst. Most n. n.</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112</v>
      </c>
      <c r="D86" s="22"/>
      <c r="E86" s="22"/>
      <c r="F86" s="22"/>
      <c r="G86" s="22"/>
      <c r="H86" s="22"/>
      <c r="I86" s="22"/>
      <c r="J86" s="22"/>
      <c r="K86" s="22"/>
      <c r="L86" s="20"/>
    </row>
    <row r="87" s="2" customFormat="1" ht="16.5" customHeight="1">
      <c r="A87" s="38"/>
      <c r="B87" s="39"/>
      <c r="C87" s="40"/>
      <c r="D87" s="40"/>
      <c r="E87" s="184" t="s">
        <v>992</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114</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km 3,418</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22</v>
      </c>
      <c r="D91" s="40"/>
      <c r="E91" s="40"/>
      <c r="F91" s="27" t="str">
        <f>F14</f>
        <v xml:space="preserve"> </v>
      </c>
      <c r="G91" s="40"/>
      <c r="H91" s="40"/>
      <c r="I91" s="32" t="s">
        <v>24</v>
      </c>
      <c r="J91" s="79" t="str">
        <f>IF(J14="","",J14)</f>
        <v>18. 5. 2020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28</v>
      </c>
      <c r="D93" s="40"/>
      <c r="E93" s="40"/>
      <c r="F93" s="27" t="str">
        <f>E17</f>
        <v xml:space="preserve"> </v>
      </c>
      <c r="G93" s="40"/>
      <c r="H93" s="40"/>
      <c r="I93" s="32" t="s">
        <v>33</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31</v>
      </c>
      <c r="D94" s="40"/>
      <c r="E94" s="40"/>
      <c r="F94" s="27" t="str">
        <f>IF(E20="","",E20)</f>
        <v>Vyplň údaj</v>
      </c>
      <c r="G94" s="40"/>
      <c r="H94" s="40"/>
      <c r="I94" s="32" t="s">
        <v>35</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6" t="s">
        <v>119</v>
      </c>
      <c r="D96" s="187"/>
      <c r="E96" s="187"/>
      <c r="F96" s="187"/>
      <c r="G96" s="187"/>
      <c r="H96" s="187"/>
      <c r="I96" s="187"/>
      <c r="J96" s="188" t="s">
        <v>120</v>
      </c>
      <c r="K96" s="187"/>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9" t="s">
        <v>121</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122</v>
      </c>
    </row>
    <row r="99" s="9" customFormat="1" ht="24.96" customHeight="1">
      <c r="A99" s="9"/>
      <c r="B99" s="190"/>
      <c r="C99" s="191"/>
      <c r="D99" s="192" t="s">
        <v>697</v>
      </c>
      <c r="E99" s="193"/>
      <c r="F99" s="193"/>
      <c r="G99" s="193"/>
      <c r="H99" s="193"/>
      <c r="I99" s="193"/>
      <c r="J99" s="194">
        <f>J125</f>
        <v>0</v>
      </c>
      <c r="K99" s="191"/>
      <c r="L99" s="195"/>
      <c r="S99" s="9"/>
      <c r="T99" s="9"/>
      <c r="U99" s="9"/>
      <c r="V99" s="9"/>
      <c r="W99" s="9"/>
      <c r="X99" s="9"/>
      <c r="Y99" s="9"/>
      <c r="Z99" s="9"/>
      <c r="AA99" s="9"/>
      <c r="AB99" s="9"/>
      <c r="AC99" s="9"/>
      <c r="AD99" s="9"/>
      <c r="AE99" s="9"/>
    </row>
    <row r="100" s="10" customFormat="1" ht="19.92" customHeight="1">
      <c r="A100" s="10"/>
      <c r="B100" s="196"/>
      <c r="C100" s="132"/>
      <c r="D100" s="197" t="s">
        <v>966</v>
      </c>
      <c r="E100" s="198"/>
      <c r="F100" s="198"/>
      <c r="G100" s="198"/>
      <c r="H100" s="198"/>
      <c r="I100" s="198"/>
      <c r="J100" s="199">
        <f>J126</f>
        <v>0</v>
      </c>
      <c r="K100" s="132"/>
      <c r="L100" s="200"/>
      <c r="S100" s="10"/>
      <c r="T100" s="10"/>
      <c r="U100" s="10"/>
      <c r="V100" s="10"/>
      <c r="W100" s="10"/>
      <c r="X100" s="10"/>
      <c r="Y100" s="10"/>
      <c r="Z100" s="10"/>
      <c r="AA100" s="10"/>
      <c r="AB100" s="10"/>
      <c r="AC100" s="10"/>
      <c r="AD100" s="10"/>
      <c r="AE100" s="10"/>
    </row>
    <row r="101" s="10" customFormat="1" ht="19.92" customHeight="1">
      <c r="A101" s="10"/>
      <c r="B101" s="196"/>
      <c r="C101" s="132"/>
      <c r="D101" s="197" t="s">
        <v>967</v>
      </c>
      <c r="E101" s="198"/>
      <c r="F101" s="198"/>
      <c r="G101" s="198"/>
      <c r="H101" s="198"/>
      <c r="I101" s="198"/>
      <c r="J101" s="199">
        <f>J133</f>
        <v>0</v>
      </c>
      <c r="K101" s="132"/>
      <c r="L101" s="200"/>
      <c r="S101" s="10"/>
      <c r="T101" s="10"/>
      <c r="U101" s="10"/>
      <c r="V101" s="10"/>
      <c r="W101" s="10"/>
      <c r="X101" s="10"/>
      <c r="Y101" s="10"/>
      <c r="Z101" s="10"/>
      <c r="AA101" s="10"/>
      <c r="AB101" s="10"/>
      <c r="AC101" s="10"/>
      <c r="AD101" s="10"/>
      <c r="AE101" s="10"/>
    </row>
    <row r="102" s="10" customFormat="1" ht="19.92" customHeight="1">
      <c r="A102" s="10"/>
      <c r="B102" s="196"/>
      <c r="C102" s="132"/>
      <c r="D102" s="197" t="s">
        <v>968</v>
      </c>
      <c r="E102" s="198"/>
      <c r="F102" s="198"/>
      <c r="G102" s="198"/>
      <c r="H102" s="198"/>
      <c r="I102" s="198"/>
      <c r="J102" s="199">
        <f>J137</f>
        <v>0</v>
      </c>
      <c r="K102" s="132"/>
      <c r="L102" s="20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135</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4" t="str">
        <f>E7</f>
        <v>Oprava mostů v žst. Most n. n.</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112</v>
      </c>
      <c r="D113" s="22"/>
      <c r="E113" s="22"/>
      <c r="F113" s="22"/>
      <c r="G113" s="22"/>
      <c r="H113" s="22"/>
      <c r="I113" s="22"/>
      <c r="J113" s="22"/>
      <c r="K113" s="22"/>
      <c r="L113" s="20"/>
    </row>
    <row r="114" s="2" customFormat="1" ht="16.5" customHeight="1">
      <c r="A114" s="38"/>
      <c r="B114" s="39"/>
      <c r="C114" s="40"/>
      <c r="D114" s="40"/>
      <c r="E114" s="184" t="s">
        <v>992</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114</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km 3,418</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22</v>
      </c>
      <c r="D118" s="40"/>
      <c r="E118" s="40"/>
      <c r="F118" s="27" t="str">
        <f>F14</f>
        <v xml:space="preserve"> </v>
      </c>
      <c r="G118" s="40"/>
      <c r="H118" s="40"/>
      <c r="I118" s="32" t="s">
        <v>24</v>
      </c>
      <c r="J118" s="79" t="str">
        <f>IF(J14="","",J14)</f>
        <v>18. 5. 2020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E17</f>
        <v xml:space="preserve"> </v>
      </c>
      <c r="G120" s="40"/>
      <c r="H120" s="40"/>
      <c r="I120" s="32" t="s">
        <v>33</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31</v>
      </c>
      <c r="D121" s="40"/>
      <c r="E121" s="40"/>
      <c r="F121" s="27" t="str">
        <f>IF(E20="","",E20)</f>
        <v>Vyplň údaj</v>
      </c>
      <c r="G121" s="40"/>
      <c r="H121" s="40"/>
      <c r="I121" s="32" t="s">
        <v>35</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201"/>
      <c r="B123" s="202"/>
      <c r="C123" s="203" t="s">
        <v>136</v>
      </c>
      <c r="D123" s="204" t="s">
        <v>62</v>
      </c>
      <c r="E123" s="204" t="s">
        <v>58</v>
      </c>
      <c r="F123" s="204" t="s">
        <v>59</v>
      </c>
      <c r="G123" s="204" t="s">
        <v>137</v>
      </c>
      <c r="H123" s="204" t="s">
        <v>138</v>
      </c>
      <c r="I123" s="204" t="s">
        <v>139</v>
      </c>
      <c r="J123" s="204" t="s">
        <v>120</v>
      </c>
      <c r="K123" s="205" t="s">
        <v>140</v>
      </c>
      <c r="L123" s="206"/>
      <c r="M123" s="100" t="s">
        <v>1</v>
      </c>
      <c r="N123" s="101" t="s">
        <v>41</v>
      </c>
      <c r="O123" s="101" t="s">
        <v>141</v>
      </c>
      <c r="P123" s="101" t="s">
        <v>142</v>
      </c>
      <c r="Q123" s="101" t="s">
        <v>143</v>
      </c>
      <c r="R123" s="101" t="s">
        <v>144</v>
      </c>
      <c r="S123" s="101" t="s">
        <v>145</v>
      </c>
      <c r="T123" s="102" t="s">
        <v>146</v>
      </c>
      <c r="U123" s="201"/>
      <c r="V123" s="201"/>
      <c r="W123" s="201"/>
      <c r="X123" s="201"/>
      <c r="Y123" s="201"/>
      <c r="Z123" s="201"/>
      <c r="AA123" s="201"/>
      <c r="AB123" s="201"/>
      <c r="AC123" s="201"/>
      <c r="AD123" s="201"/>
      <c r="AE123" s="201"/>
    </row>
    <row r="124" s="2" customFormat="1" ht="22.8" customHeight="1">
      <c r="A124" s="38"/>
      <c r="B124" s="39"/>
      <c r="C124" s="107" t="s">
        <v>147</v>
      </c>
      <c r="D124" s="40"/>
      <c r="E124" s="40"/>
      <c r="F124" s="40"/>
      <c r="G124" s="40"/>
      <c r="H124" s="40"/>
      <c r="I124" s="40"/>
      <c r="J124" s="207">
        <f>BK124</f>
        <v>0</v>
      </c>
      <c r="K124" s="40"/>
      <c r="L124" s="44"/>
      <c r="M124" s="103"/>
      <c r="N124" s="208"/>
      <c r="O124" s="104"/>
      <c r="P124" s="209">
        <f>P125</f>
        <v>0</v>
      </c>
      <c r="Q124" s="104"/>
      <c r="R124" s="209">
        <f>R125</f>
        <v>0</v>
      </c>
      <c r="S124" s="104"/>
      <c r="T124" s="210">
        <f>T125</f>
        <v>0</v>
      </c>
      <c r="U124" s="38"/>
      <c r="V124" s="38"/>
      <c r="W124" s="38"/>
      <c r="X124" s="38"/>
      <c r="Y124" s="38"/>
      <c r="Z124" s="38"/>
      <c r="AA124" s="38"/>
      <c r="AB124" s="38"/>
      <c r="AC124" s="38"/>
      <c r="AD124" s="38"/>
      <c r="AE124" s="38"/>
      <c r="AT124" s="17" t="s">
        <v>76</v>
      </c>
      <c r="AU124" s="17" t="s">
        <v>122</v>
      </c>
      <c r="BK124" s="211">
        <f>BK125</f>
        <v>0</v>
      </c>
    </row>
    <row r="125" s="12" customFormat="1" ht="25.92" customHeight="1">
      <c r="A125" s="12"/>
      <c r="B125" s="212"/>
      <c r="C125" s="213"/>
      <c r="D125" s="214" t="s">
        <v>76</v>
      </c>
      <c r="E125" s="215" t="s">
        <v>852</v>
      </c>
      <c r="F125" s="215" t="s">
        <v>853</v>
      </c>
      <c r="G125" s="213"/>
      <c r="H125" s="213"/>
      <c r="I125" s="216"/>
      <c r="J125" s="217">
        <f>BK125</f>
        <v>0</v>
      </c>
      <c r="K125" s="213"/>
      <c r="L125" s="218"/>
      <c r="M125" s="219"/>
      <c r="N125" s="220"/>
      <c r="O125" s="220"/>
      <c r="P125" s="221">
        <f>P126+P133+P137</f>
        <v>0</v>
      </c>
      <c r="Q125" s="220"/>
      <c r="R125" s="221">
        <f>R126+R133+R137</f>
        <v>0</v>
      </c>
      <c r="S125" s="220"/>
      <c r="T125" s="222">
        <f>T126+T133+T137</f>
        <v>0</v>
      </c>
      <c r="U125" s="12"/>
      <c r="V125" s="12"/>
      <c r="W125" s="12"/>
      <c r="X125" s="12"/>
      <c r="Y125" s="12"/>
      <c r="Z125" s="12"/>
      <c r="AA125" s="12"/>
      <c r="AB125" s="12"/>
      <c r="AC125" s="12"/>
      <c r="AD125" s="12"/>
      <c r="AE125" s="12"/>
      <c r="AR125" s="223" t="s">
        <v>189</v>
      </c>
      <c r="AT125" s="224" t="s">
        <v>76</v>
      </c>
      <c r="AU125" s="224" t="s">
        <v>77</v>
      </c>
      <c r="AY125" s="223" t="s">
        <v>150</v>
      </c>
      <c r="BK125" s="225">
        <f>BK126+BK133+BK137</f>
        <v>0</v>
      </c>
    </row>
    <row r="126" s="12" customFormat="1" ht="22.8" customHeight="1">
      <c r="A126" s="12"/>
      <c r="B126" s="212"/>
      <c r="C126" s="213"/>
      <c r="D126" s="214" t="s">
        <v>76</v>
      </c>
      <c r="E126" s="226" t="s">
        <v>969</v>
      </c>
      <c r="F126" s="226" t="s">
        <v>970</v>
      </c>
      <c r="G126" s="213"/>
      <c r="H126" s="213"/>
      <c r="I126" s="216"/>
      <c r="J126" s="227">
        <f>BK126</f>
        <v>0</v>
      </c>
      <c r="K126" s="213"/>
      <c r="L126" s="218"/>
      <c r="M126" s="219"/>
      <c r="N126" s="220"/>
      <c r="O126" s="220"/>
      <c r="P126" s="221">
        <f>SUM(P127:P132)</f>
        <v>0</v>
      </c>
      <c r="Q126" s="220"/>
      <c r="R126" s="221">
        <f>SUM(R127:R132)</f>
        <v>0</v>
      </c>
      <c r="S126" s="220"/>
      <c r="T126" s="222">
        <f>SUM(T127:T132)</f>
        <v>0</v>
      </c>
      <c r="U126" s="12"/>
      <c r="V126" s="12"/>
      <c r="W126" s="12"/>
      <c r="X126" s="12"/>
      <c r="Y126" s="12"/>
      <c r="Z126" s="12"/>
      <c r="AA126" s="12"/>
      <c r="AB126" s="12"/>
      <c r="AC126" s="12"/>
      <c r="AD126" s="12"/>
      <c r="AE126" s="12"/>
      <c r="AR126" s="223" t="s">
        <v>189</v>
      </c>
      <c r="AT126" s="224" t="s">
        <v>76</v>
      </c>
      <c r="AU126" s="224" t="s">
        <v>21</v>
      </c>
      <c r="AY126" s="223" t="s">
        <v>150</v>
      </c>
      <c r="BK126" s="225">
        <f>SUM(BK127:BK132)</f>
        <v>0</v>
      </c>
    </row>
    <row r="127" s="2" customFormat="1" ht="14.4" customHeight="1">
      <c r="A127" s="38"/>
      <c r="B127" s="39"/>
      <c r="C127" s="228" t="s">
        <v>21</v>
      </c>
      <c r="D127" s="228" t="s">
        <v>152</v>
      </c>
      <c r="E127" s="229" t="s">
        <v>971</v>
      </c>
      <c r="F127" s="230" t="s">
        <v>972</v>
      </c>
      <c r="G127" s="231" t="s">
        <v>973</v>
      </c>
      <c r="H127" s="232">
        <v>1</v>
      </c>
      <c r="I127" s="233"/>
      <c r="J127" s="234">
        <f>ROUND(I127*H127,2)</f>
        <v>0</v>
      </c>
      <c r="K127" s="230" t="s">
        <v>156</v>
      </c>
      <c r="L127" s="44"/>
      <c r="M127" s="235" t="s">
        <v>1</v>
      </c>
      <c r="N127" s="236" t="s">
        <v>42</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974</v>
      </c>
      <c r="AT127" s="239" t="s">
        <v>152</v>
      </c>
      <c r="AU127" s="239" t="s">
        <v>85</v>
      </c>
      <c r="AY127" s="17" t="s">
        <v>150</v>
      </c>
      <c r="BE127" s="240">
        <f>IF(N127="základní",J127,0)</f>
        <v>0</v>
      </c>
      <c r="BF127" s="240">
        <f>IF(N127="snížená",J127,0)</f>
        <v>0</v>
      </c>
      <c r="BG127" s="240">
        <f>IF(N127="zákl. přenesená",J127,0)</f>
        <v>0</v>
      </c>
      <c r="BH127" s="240">
        <f>IF(N127="sníž. přenesená",J127,0)</f>
        <v>0</v>
      </c>
      <c r="BI127" s="240">
        <f>IF(N127="nulová",J127,0)</f>
        <v>0</v>
      </c>
      <c r="BJ127" s="17" t="s">
        <v>21</v>
      </c>
      <c r="BK127" s="240">
        <f>ROUND(I127*H127,2)</f>
        <v>0</v>
      </c>
      <c r="BL127" s="17" t="s">
        <v>974</v>
      </c>
      <c r="BM127" s="239" t="s">
        <v>1199</v>
      </c>
    </row>
    <row r="128" s="2" customFormat="1">
      <c r="A128" s="38"/>
      <c r="B128" s="39"/>
      <c r="C128" s="40"/>
      <c r="D128" s="241" t="s">
        <v>159</v>
      </c>
      <c r="E128" s="40"/>
      <c r="F128" s="242" t="s">
        <v>972</v>
      </c>
      <c r="G128" s="40"/>
      <c r="H128" s="40"/>
      <c r="I128" s="243"/>
      <c r="J128" s="40"/>
      <c r="K128" s="40"/>
      <c r="L128" s="44"/>
      <c r="M128" s="244"/>
      <c r="N128" s="245"/>
      <c r="O128" s="91"/>
      <c r="P128" s="91"/>
      <c r="Q128" s="91"/>
      <c r="R128" s="91"/>
      <c r="S128" s="91"/>
      <c r="T128" s="92"/>
      <c r="U128" s="38"/>
      <c r="V128" s="38"/>
      <c r="W128" s="38"/>
      <c r="X128" s="38"/>
      <c r="Y128" s="38"/>
      <c r="Z128" s="38"/>
      <c r="AA128" s="38"/>
      <c r="AB128" s="38"/>
      <c r="AC128" s="38"/>
      <c r="AD128" s="38"/>
      <c r="AE128" s="38"/>
      <c r="AT128" s="17" t="s">
        <v>159</v>
      </c>
      <c r="AU128" s="17" t="s">
        <v>85</v>
      </c>
    </row>
    <row r="129" s="2" customFormat="1">
      <c r="A129" s="38"/>
      <c r="B129" s="39"/>
      <c r="C129" s="40"/>
      <c r="D129" s="241" t="s">
        <v>177</v>
      </c>
      <c r="E129" s="40"/>
      <c r="F129" s="246" t="s">
        <v>976</v>
      </c>
      <c r="G129" s="40"/>
      <c r="H129" s="40"/>
      <c r="I129" s="243"/>
      <c r="J129" s="40"/>
      <c r="K129" s="40"/>
      <c r="L129" s="44"/>
      <c r="M129" s="244"/>
      <c r="N129" s="245"/>
      <c r="O129" s="91"/>
      <c r="P129" s="91"/>
      <c r="Q129" s="91"/>
      <c r="R129" s="91"/>
      <c r="S129" s="91"/>
      <c r="T129" s="92"/>
      <c r="U129" s="38"/>
      <c r="V129" s="38"/>
      <c r="W129" s="38"/>
      <c r="X129" s="38"/>
      <c r="Y129" s="38"/>
      <c r="Z129" s="38"/>
      <c r="AA129" s="38"/>
      <c r="AB129" s="38"/>
      <c r="AC129" s="38"/>
      <c r="AD129" s="38"/>
      <c r="AE129" s="38"/>
      <c r="AT129" s="17" t="s">
        <v>177</v>
      </c>
      <c r="AU129" s="17" t="s">
        <v>85</v>
      </c>
    </row>
    <row r="130" s="2" customFormat="1" ht="14.4" customHeight="1">
      <c r="A130" s="38"/>
      <c r="B130" s="39"/>
      <c r="C130" s="228" t="s">
        <v>85</v>
      </c>
      <c r="D130" s="228" t="s">
        <v>152</v>
      </c>
      <c r="E130" s="229" t="s">
        <v>977</v>
      </c>
      <c r="F130" s="230" t="s">
        <v>978</v>
      </c>
      <c r="G130" s="231" t="s">
        <v>973</v>
      </c>
      <c r="H130" s="232">
        <v>1</v>
      </c>
      <c r="I130" s="233"/>
      <c r="J130" s="234">
        <f>ROUND(I130*H130,2)</f>
        <v>0</v>
      </c>
      <c r="K130" s="230" t="s">
        <v>156</v>
      </c>
      <c r="L130" s="44"/>
      <c r="M130" s="235" t="s">
        <v>1</v>
      </c>
      <c r="N130" s="236" t="s">
        <v>42</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974</v>
      </c>
      <c r="AT130" s="239" t="s">
        <v>152</v>
      </c>
      <c r="AU130" s="239" t="s">
        <v>85</v>
      </c>
      <c r="AY130" s="17" t="s">
        <v>150</v>
      </c>
      <c r="BE130" s="240">
        <f>IF(N130="základní",J130,0)</f>
        <v>0</v>
      </c>
      <c r="BF130" s="240">
        <f>IF(N130="snížená",J130,0)</f>
        <v>0</v>
      </c>
      <c r="BG130" s="240">
        <f>IF(N130="zákl. přenesená",J130,0)</f>
        <v>0</v>
      </c>
      <c r="BH130" s="240">
        <f>IF(N130="sníž. přenesená",J130,0)</f>
        <v>0</v>
      </c>
      <c r="BI130" s="240">
        <f>IF(N130="nulová",J130,0)</f>
        <v>0</v>
      </c>
      <c r="BJ130" s="17" t="s">
        <v>21</v>
      </c>
      <c r="BK130" s="240">
        <f>ROUND(I130*H130,2)</f>
        <v>0</v>
      </c>
      <c r="BL130" s="17" t="s">
        <v>974</v>
      </c>
      <c r="BM130" s="239" t="s">
        <v>1200</v>
      </c>
    </row>
    <row r="131" s="2" customFormat="1">
      <c r="A131" s="38"/>
      <c r="B131" s="39"/>
      <c r="C131" s="40"/>
      <c r="D131" s="241" t="s">
        <v>159</v>
      </c>
      <c r="E131" s="40"/>
      <c r="F131" s="242" t="s">
        <v>978</v>
      </c>
      <c r="G131" s="40"/>
      <c r="H131" s="40"/>
      <c r="I131" s="243"/>
      <c r="J131" s="40"/>
      <c r="K131" s="40"/>
      <c r="L131" s="44"/>
      <c r="M131" s="244"/>
      <c r="N131" s="245"/>
      <c r="O131" s="91"/>
      <c r="P131" s="91"/>
      <c r="Q131" s="91"/>
      <c r="R131" s="91"/>
      <c r="S131" s="91"/>
      <c r="T131" s="92"/>
      <c r="U131" s="38"/>
      <c r="V131" s="38"/>
      <c r="W131" s="38"/>
      <c r="X131" s="38"/>
      <c r="Y131" s="38"/>
      <c r="Z131" s="38"/>
      <c r="AA131" s="38"/>
      <c r="AB131" s="38"/>
      <c r="AC131" s="38"/>
      <c r="AD131" s="38"/>
      <c r="AE131" s="38"/>
      <c r="AT131" s="17" t="s">
        <v>159</v>
      </c>
      <c r="AU131" s="17" t="s">
        <v>85</v>
      </c>
    </row>
    <row r="132" s="2" customFormat="1">
      <c r="A132" s="38"/>
      <c r="B132" s="39"/>
      <c r="C132" s="40"/>
      <c r="D132" s="241" t="s">
        <v>177</v>
      </c>
      <c r="E132" s="40"/>
      <c r="F132" s="246" t="s">
        <v>980</v>
      </c>
      <c r="G132" s="40"/>
      <c r="H132" s="40"/>
      <c r="I132" s="243"/>
      <c r="J132" s="40"/>
      <c r="K132" s="40"/>
      <c r="L132" s="44"/>
      <c r="M132" s="244"/>
      <c r="N132" s="245"/>
      <c r="O132" s="91"/>
      <c r="P132" s="91"/>
      <c r="Q132" s="91"/>
      <c r="R132" s="91"/>
      <c r="S132" s="91"/>
      <c r="T132" s="92"/>
      <c r="U132" s="38"/>
      <c r="V132" s="38"/>
      <c r="W132" s="38"/>
      <c r="X132" s="38"/>
      <c r="Y132" s="38"/>
      <c r="Z132" s="38"/>
      <c r="AA132" s="38"/>
      <c r="AB132" s="38"/>
      <c r="AC132" s="38"/>
      <c r="AD132" s="38"/>
      <c r="AE132" s="38"/>
      <c r="AT132" s="17" t="s">
        <v>177</v>
      </c>
      <c r="AU132" s="17" t="s">
        <v>85</v>
      </c>
    </row>
    <row r="133" s="12" customFormat="1" ht="22.8" customHeight="1">
      <c r="A133" s="12"/>
      <c r="B133" s="212"/>
      <c r="C133" s="213"/>
      <c r="D133" s="214" t="s">
        <v>76</v>
      </c>
      <c r="E133" s="226" t="s">
        <v>981</v>
      </c>
      <c r="F133" s="226" t="s">
        <v>982</v>
      </c>
      <c r="G133" s="213"/>
      <c r="H133" s="213"/>
      <c r="I133" s="216"/>
      <c r="J133" s="227">
        <f>BK133</f>
        <v>0</v>
      </c>
      <c r="K133" s="213"/>
      <c r="L133" s="218"/>
      <c r="M133" s="219"/>
      <c r="N133" s="220"/>
      <c r="O133" s="220"/>
      <c r="P133" s="221">
        <f>SUM(P134:P136)</f>
        <v>0</v>
      </c>
      <c r="Q133" s="220"/>
      <c r="R133" s="221">
        <f>SUM(R134:R136)</f>
        <v>0</v>
      </c>
      <c r="S133" s="220"/>
      <c r="T133" s="222">
        <f>SUM(T134:T136)</f>
        <v>0</v>
      </c>
      <c r="U133" s="12"/>
      <c r="V133" s="12"/>
      <c r="W133" s="12"/>
      <c r="X133" s="12"/>
      <c r="Y133" s="12"/>
      <c r="Z133" s="12"/>
      <c r="AA133" s="12"/>
      <c r="AB133" s="12"/>
      <c r="AC133" s="12"/>
      <c r="AD133" s="12"/>
      <c r="AE133" s="12"/>
      <c r="AR133" s="223" t="s">
        <v>189</v>
      </c>
      <c r="AT133" s="224" t="s">
        <v>76</v>
      </c>
      <c r="AU133" s="224" t="s">
        <v>21</v>
      </c>
      <c r="AY133" s="223" t="s">
        <v>150</v>
      </c>
      <c r="BK133" s="225">
        <f>SUM(BK134:BK136)</f>
        <v>0</v>
      </c>
    </row>
    <row r="134" s="2" customFormat="1" ht="14.4" customHeight="1">
      <c r="A134" s="38"/>
      <c r="B134" s="39"/>
      <c r="C134" s="228" t="s">
        <v>91</v>
      </c>
      <c r="D134" s="228" t="s">
        <v>152</v>
      </c>
      <c r="E134" s="229" t="s">
        <v>983</v>
      </c>
      <c r="F134" s="230" t="s">
        <v>982</v>
      </c>
      <c r="G134" s="231" t="s">
        <v>973</v>
      </c>
      <c r="H134" s="232">
        <v>1</v>
      </c>
      <c r="I134" s="233"/>
      <c r="J134" s="234">
        <f>ROUND(I134*H134,2)</f>
        <v>0</v>
      </c>
      <c r="K134" s="230" t="s">
        <v>156</v>
      </c>
      <c r="L134" s="44"/>
      <c r="M134" s="235" t="s">
        <v>1</v>
      </c>
      <c r="N134" s="236" t="s">
        <v>42</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974</v>
      </c>
      <c r="AT134" s="239" t="s">
        <v>152</v>
      </c>
      <c r="AU134" s="239" t="s">
        <v>85</v>
      </c>
      <c r="AY134" s="17" t="s">
        <v>150</v>
      </c>
      <c r="BE134" s="240">
        <f>IF(N134="základní",J134,0)</f>
        <v>0</v>
      </c>
      <c r="BF134" s="240">
        <f>IF(N134="snížená",J134,0)</f>
        <v>0</v>
      </c>
      <c r="BG134" s="240">
        <f>IF(N134="zákl. přenesená",J134,0)</f>
        <v>0</v>
      </c>
      <c r="BH134" s="240">
        <f>IF(N134="sníž. přenesená",J134,0)</f>
        <v>0</v>
      </c>
      <c r="BI134" s="240">
        <f>IF(N134="nulová",J134,0)</f>
        <v>0</v>
      </c>
      <c r="BJ134" s="17" t="s">
        <v>21</v>
      </c>
      <c r="BK134" s="240">
        <f>ROUND(I134*H134,2)</f>
        <v>0</v>
      </c>
      <c r="BL134" s="17" t="s">
        <v>974</v>
      </c>
      <c r="BM134" s="239" t="s">
        <v>1201</v>
      </c>
    </row>
    <row r="135" s="2" customFormat="1">
      <c r="A135" s="38"/>
      <c r="B135" s="39"/>
      <c r="C135" s="40"/>
      <c r="D135" s="241" t="s">
        <v>159</v>
      </c>
      <c r="E135" s="40"/>
      <c r="F135" s="242" t="s">
        <v>982</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159</v>
      </c>
      <c r="AU135" s="17" t="s">
        <v>85</v>
      </c>
    </row>
    <row r="136" s="2" customFormat="1">
      <c r="A136" s="38"/>
      <c r="B136" s="39"/>
      <c r="C136" s="40"/>
      <c r="D136" s="241" t="s">
        <v>177</v>
      </c>
      <c r="E136" s="40"/>
      <c r="F136" s="246" t="s">
        <v>985</v>
      </c>
      <c r="G136" s="40"/>
      <c r="H136" s="40"/>
      <c r="I136" s="243"/>
      <c r="J136" s="40"/>
      <c r="K136" s="40"/>
      <c r="L136" s="44"/>
      <c r="M136" s="244"/>
      <c r="N136" s="245"/>
      <c r="O136" s="91"/>
      <c r="P136" s="91"/>
      <c r="Q136" s="91"/>
      <c r="R136" s="91"/>
      <c r="S136" s="91"/>
      <c r="T136" s="92"/>
      <c r="U136" s="38"/>
      <c r="V136" s="38"/>
      <c r="W136" s="38"/>
      <c r="X136" s="38"/>
      <c r="Y136" s="38"/>
      <c r="Z136" s="38"/>
      <c r="AA136" s="38"/>
      <c r="AB136" s="38"/>
      <c r="AC136" s="38"/>
      <c r="AD136" s="38"/>
      <c r="AE136" s="38"/>
      <c r="AT136" s="17" t="s">
        <v>177</v>
      </c>
      <c r="AU136" s="17" t="s">
        <v>85</v>
      </c>
    </row>
    <row r="137" s="12" customFormat="1" ht="22.8" customHeight="1">
      <c r="A137" s="12"/>
      <c r="B137" s="212"/>
      <c r="C137" s="213"/>
      <c r="D137" s="214" t="s">
        <v>76</v>
      </c>
      <c r="E137" s="226" t="s">
        <v>986</v>
      </c>
      <c r="F137" s="226" t="s">
        <v>987</v>
      </c>
      <c r="G137" s="213"/>
      <c r="H137" s="213"/>
      <c r="I137" s="216"/>
      <c r="J137" s="227">
        <f>BK137</f>
        <v>0</v>
      </c>
      <c r="K137" s="213"/>
      <c r="L137" s="218"/>
      <c r="M137" s="219"/>
      <c r="N137" s="220"/>
      <c r="O137" s="220"/>
      <c r="P137" s="221">
        <f>SUM(P138:P140)</f>
        <v>0</v>
      </c>
      <c r="Q137" s="220"/>
      <c r="R137" s="221">
        <f>SUM(R138:R140)</f>
        <v>0</v>
      </c>
      <c r="S137" s="220"/>
      <c r="T137" s="222">
        <f>SUM(T138:T140)</f>
        <v>0</v>
      </c>
      <c r="U137" s="12"/>
      <c r="V137" s="12"/>
      <c r="W137" s="12"/>
      <c r="X137" s="12"/>
      <c r="Y137" s="12"/>
      <c r="Z137" s="12"/>
      <c r="AA137" s="12"/>
      <c r="AB137" s="12"/>
      <c r="AC137" s="12"/>
      <c r="AD137" s="12"/>
      <c r="AE137" s="12"/>
      <c r="AR137" s="223" t="s">
        <v>189</v>
      </c>
      <c r="AT137" s="224" t="s">
        <v>76</v>
      </c>
      <c r="AU137" s="224" t="s">
        <v>21</v>
      </c>
      <c r="AY137" s="223" t="s">
        <v>150</v>
      </c>
      <c r="BK137" s="225">
        <f>SUM(BK138:BK140)</f>
        <v>0</v>
      </c>
    </row>
    <row r="138" s="2" customFormat="1" ht="14.4" customHeight="1">
      <c r="A138" s="38"/>
      <c r="B138" s="39"/>
      <c r="C138" s="228" t="s">
        <v>157</v>
      </c>
      <c r="D138" s="228" t="s">
        <v>152</v>
      </c>
      <c r="E138" s="229" t="s">
        <v>988</v>
      </c>
      <c r="F138" s="230" t="s">
        <v>989</v>
      </c>
      <c r="G138" s="231" t="s">
        <v>973</v>
      </c>
      <c r="H138" s="232">
        <v>1</v>
      </c>
      <c r="I138" s="233"/>
      <c r="J138" s="234">
        <f>ROUND(I138*H138,2)</f>
        <v>0</v>
      </c>
      <c r="K138" s="230" t="s">
        <v>156</v>
      </c>
      <c r="L138" s="44"/>
      <c r="M138" s="235" t="s">
        <v>1</v>
      </c>
      <c r="N138" s="236" t="s">
        <v>42</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157</v>
      </c>
      <c r="AT138" s="239" t="s">
        <v>152</v>
      </c>
      <c r="AU138" s="239" t="s">
        <v>85</v>
      </c>
      <c r="AY138" s="17" t="s">
        <v>150</v>
      </c>
      <c r="BE138" s="240">
        <f>IF(N138="základní",J138,0)</f>
        <v>0</v>
      </c>
      <c r="BF138" s="240">
        <f>IF(N138="snížená",J138,0)</f>
        <v>0</v>
      </c>
      <c r="BG138" s="240">
        <f>IF(N138="zákl. přenesená",J138,0)</f>
        <v>0</v>
      </c>
      <c r="BH138" s="240">
        <f>IF(N138="sníž. přenesená",J138,0)</f>
        <v>0</v>
      </c>
      <c r="BI138" s="240">
        <f>IF(N138="nulová",J138,0)</f>
        <v>0</v>
      </c>
      <c r="BJ138" s="17" t="s">
        <v>21</v>
      </c>
      <c r="BK138" s="240">
        <f>ROUND(I138*H138,2)</f>
        <v>0</v>
      </c>
      <c r="BL138" s="17" t="s">
        <v>157</v>
      </c>
      <c r="BM138" s="239" t="s">
        <v>1202</v>
      </c>
    </row>
    <row r="139" s="2" customFormat="1">
      <c r="A139" s="38"/>
      <c r="B139" s="39"/>
      <c r="C139" s="40"/>
      <c r="D139" s="241" t="s">
        <v>159</v>
      </c>
      <c r="E139" s="40"/>
      <c r="F139" s="242" t="s">
        <v>989</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159</v>
      </c>
      <c r="AU139" s="17" t="s">
        <v>85</v>
      </c>
    </row>
    <row r="140" s="2" customFormat="1">
      <c r="A140" s="38"/>
      <c r="B140" s="39"/>
      <c r="C140" s="40"/>
      <c r="D140" s="241" t="s">
        <v>177</v>
      </c>
      <c r="E140" s="40"/>
      <c r="F140" s="246" t="s">
        <v>1203</v>
      </c>
      <c r="G140" s="40"/>
      <c r="H140" s="40"/>
      <c r="I140" s="243"/>
      <c r="J140" s="40"/>
      <c r="K140" s="40"/>
      <c r="L140" s="44"/>
      <c r="M140" s="296"/>
      <c r="N140" s="297"/>
      <c r="O140" s="298"/>
      <c r="P140" s="298"/>
      <c r="Q140" s="298"/>
      <c r="R140" s="298"/>
      <c r="S140" s="298"/>
      <c r="T140" s="299"/>
      <c r="U140" s="38"/>
      <c r="V140" s="38"/>
      <c r="W140" s="38"/>
      <c r="X140" s="38"/>
      <c r="Y140" s="38"/>
      <c r="Z140" s="38"/>
      <c r="AA140" s="38"/>
      <c r="AB140" s="38"/>
      <c r="AC140" s="38"/>
      <c r="AD140" s="38"/>
      <c r="AE140" s="38"/>
      <c r="AT140" s="17" t="s">
        <v>177</v>
      </c>
      <c r="AU140" s="17" t="s">
        <v>85</v>
      </c>
    </row>
    <row r="141" s="2" customFormat="1" ht="6.96" customHeight="1">
      <c r="A141" s="38"/>
      <c r="B141" s="66"/>
      <c r="C141" s="67"/>
      <c r="D141" s="67"/>
      <c r="E141" s="67"/>
      <c r="F141" s="67"/>
      <c r="G141" s="67"/>
      <c r="H141" s="67"/>
      <c r="I141" s="67"/>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UL+6Y4YZLkOHNKC+vvWNYh+hYD6B4dRKyk+IvhrqdQRFDdeb/P/4bkVX72HGDT4yJ/x8O//i+puLUaWs5ZWjfg==" hashValue="NjNAjvlE79NEsWAwik0CfRnIkPZWXDUpbqnPy/DAyfyClUBmfrKp616SFpiCbX4EOdeQbiVPCnTq1QR8dUBTmA=="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2020-07-29T12:27:28Z</dcterms:created>
  <dcterms:modified xsi:type="dcterms:W3CDTF">2020-07-29T12:27:38Z</dcterms:modified>
</cp:coreProperties>
</file>